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B556302A-F568-472A-982D-B5B901C3494F}" xr6:coauthVersionLast="36" xr6:coauthVersionMax="46" xr10:uidLastSave="{00000000-0000-0000-0000-000000000000}"/>
  <bookViews>
    <workbookView xWindow="0" yWindow="0" windowWidth="15330" windowHeight="730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Sheet1!$A$1:$A$211</definedName>
    <definedName name="_xlnm.Print_Area" localSheetId="0">Sheet1!$A:$J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0" i="1" l="1"/>
  <c r="D180" i="1"/>
  <c r="E180" i="1"/>
  <c r="F180" i="1"/>
  <c r="G180" i="1"/>
  <c r="H180" i="1"/>
  <c r="I180" i="1"/>
  <c r="B180" i="1"/>
  <c r="I33" i="1"/>
  <c r="C170" i="1"/>
  <c r="D170" i="1"/>
  <c r="E170" i="1"/>
  <c r="F170" i="1"/>
  <c r="G170" i="1"/>
  <c r="H170" i="1"/>
  <c r="I170" i="1"/>
  <c r="B170" i="1"/>
  <c r="J26" i="1"/>
  <c r="J34" i="1"/>
  <c r="J180" i="1" s="1"/>
  <c r="B33" i="1"/>
  <c r="B36" i="1" s="1"/>
  <c r="J89" i="1" l="1"/>
  <c r="J18" i="1"/>
  <c r="C178" i="1" l="1"/>
  <c r="D178" i="1"/>
  <c r="E178" i="1"/>
  <c r="F178" i="1"/>
  <c r="G178" i="1"/>
  <c r="H178" i="1"/>
  <c r="I178" i="1"/>
  <c r="J178" i="1"/>
  <c r="B178" i="1"/>
  <c r="D168" i="1"/>
  <c r="F168" i="1"/>
  <c r="B84" i="1"/>
  <c r="C177" i="1" l="1"/>
  <c r="D177" i="1"/>
  <c r="E177" i="1"/>
  <c r="F177" i="1"/>
  <c r="G177" i="1"/>
  <c r="H177" i="1"/>
  <c r="I177" i="1"/>
  <c r="B177" i="1"/>
  <c r="B171" i="1" l="1"/>
  <c r="C171" i="1"/>
  <c r="D171" i="1"/>
  <c r="E171" i="1"/>
  <c r="F171" i="1"/>
  <c r="G171" i="1"/>
  <c r="H171" i="1"/>
  <c r="I171" i="1"/>
  <c r="B20" i="1" l="1"/>
  <c r="B77" i="1" l="1"/>
  <c r="C152" i="1" l="1"/>
  <c r="D152" i="1"/>
  <c r="E152" i="1"/>
  <c r="F152" i="1"/>
  <c r="G152" i="1"/>
  <c r="H152" i="1"/>
  <c r="I152" i="1"/>
  <c r="B152" i="1"/>
  <c r="D145" i="1"/>
  <c r="E145" i="1"/>
  <c r="F145" i="1"/>
  <c r="G145" i="1"/>
  <c r="H145" i="1"/>
  <c r="I145" i="1"/>
  <c r="B145" i="1"/>
  <c r="C136" i="1"/>
  <c r="D136" i="1"/>
  <c r="E136" i="1"/>
  <c r="F136" i="1"/>
  <c r="G136" i="1"/>
  <c r="H136" i="1"/>
  <c r="I136" i="1"/>
  <c r="B136" i="1"/>
  <c r="D129" i="1"/>
  <c r="E129" i="1"/>
  <c r="F129" i="1"/>
  <c r="G129" i="1"/>
  <c r="H129" i="1"/>
  <c r="B129" i="1"/>
  <c r="C117" i="1"/>
  <c r="D117" i="1"/>
  <c r="E117" i="1"/>
  <c r="F117" i="1"/>
  <c r="G117" i="1"/>
  <c r="H117" i="1"/>
  <c r="I117" i="1"/>
  <c r="B117" i="1"/>
  <c r="D109" i="1"/>
  <c r="E109" i="1"/>
  <c r="F109" i="1"/>
  <c r="G109" i="1"/>
  <c r="H109" i="1"/>
  <c r="B109" i="1"/>
  <c r="D102" i="1"/>
  <c r="F102" i="1"/>
  <c r="G102" i="1"/>
  <c r="E95" i="1"/>
  <c r="F95" i="1"/>
  <c r="H95" i="1"/>
  <c r="D84" i="1"/>
  <c r="E84" i="1"/>
  <c r="F84" i="1"/>
  <c r="H84" i="1"/>
  <c r="D77" i="1"/>
  <c r="E77" i="1"/>
  <c r="F77" i="1"/>
  <c r="G77" i="1"/>
  <c r="H77" i="1"/>
  <c r="C57" i="1"/>
  <c r="D57" i="1"/>
  <c r="E57" i="1"/>
  <c r="F57" i="1"/>
  <c r="G57" i="1"/>
  <c r="H57" i="1"/>
  <c r="I57" i="1"/>
  <c r="J5" i="1" l="1"/>
  <c r="J134" i="1"/>
  <c r="D182" i="1" l="1"/>
  <c r="E182" i="1"/>
  <c r="F182" i="1"/>
  <c r="G182" i="1"/>
  <c r="H182" i="1"/>
  <c r="D181" i="1"/>
  <c r="E181" i="1"/>
  <c r="F181" i="1"/>
  <c r="G181" i="1"/>
  <c r="H181" i="1"/>
  <c r="I181" i="1"/>
  <c r="B181" i="1"/>
  <c r="B182" i="1"/>
  <c r="B174" i="1"/>
  <c r="B173" i="1"/>
  <c r="B172" i="1"/>
  <c r="B164" i="1"/>
  <c r="C20" i="1"/>
  <c r="D20" i="1"/>
  <c r="E20" i="1"/>
  <c r="F20" i="1"/>
  <c r="G20" i="1"/>
  <c r="H20" i="1"/>
  <c r="I20" i="1"/>
  <c r="J19" i="1"/>
  <c r="J49" i="1" l="1"/>
  <c r="J76" i="1" l="1"/>
  <c r="J75" i="1"/>
  <c r="J74" i="1"/>
  <c r="J68" i="1"/>
  <c r="J66" i="1"/>
  <c r="J65" i="1"/>
  <c r="J63" i="1"/>
  <c r="J62" i="1"/>
  <c r="J61" i="1"/>
  <c r="J55" i="1"/>
  <c r="J21" i="1"/>
  <c r="J13" i="1"/>
  <c r="J14" i="1"/>
  <c r="J15" i="1"/>
  <c r="J16" i="1"/>
  <c r="J17" i="1"/>
  <c r="J12" i="1"/>
  <c r="J11" i="1"/>
  <c r="J170" i="1" s="1"/>
  <c r="J6" i="1"/>
  <c r="J7" i="1"/>
  <c r="J8" i="1"/>
  <c r="J9" i="1"/>
  <c r="E179" i="1"/>
  <c r="F179" i="1"/>
  <c r="H179" i="1"/>
  <c r="C175" i="1"/>
  <c r="D175" i="1"/>
  <c r="E175" i="1"/>
  <c r="F175" i="1"/>
  <c r="G175" i="1"/>
  <c r="H175" i="1"/>
  <c r="D174" i="1"/>
  <c r="E174" i="1"/>
  <c r="F174" i="1"/>
  <c r="G174" i="1"/>
  <c r="H174" i="1"/>
  <c r="I174" i="1"/>
  <c r="C173" i="1"/>
  <c r="D173" i="1"/>
  <c r="E173" i="1"/>
  <c r="F173" i="1"/>
  <c r="G173" i="1"/>
  <c r="H173" i="1"/>
  <c r="I173" i="1"/>
  <c r="D172" i="1"/>
  <c r="E172" i="1"/>
  <c r="F172" i="1"/>
  <c r="G172" i="1"/>
  <c r="H172" i="1"/>
  <c r="I172" i="1"/>
  <c r="D167" i="1"/>
  <c r="E167" i="1"/>
  <c r="F167" i="1"/>
  <c r="G167" i="1"/>
  <c r="H167" i="1"/>
  <c r="C166" i="1"/>
  <c r="D166" i="1"/>
  <c r="E166" i="1"/>
  <c r="F166" i="1"/>
  <c r="G166" i="1"/>
  <c r="H166" i="1"/>
  <c r="C165" i="1"/>
  <c r="D165" i="1"/>
  <c r="E165" i="1"/>
  <c r="F165" i="1"/>
  <c r="G165" i="1"/>
  <c r="H165" i="1"/>
  <c r="C164" i="1"/>
  <c r="D164" i="1"/>
  <c r="E164" i="1"/>
  <c r="F164" i="1"/>
  <c r="G164" i="1"/>
  <c r="H164" i="1"/>
  <c r="I164" i="1"/>
  <c r="J10" i="1" l="1"/>
  <c r="J20" i="1"/>
  <c r="J173" i="1"/>
  <c r="J64" i="1"/>
  <c r="B167" i="1"/>
  <c r="J22" i="1" l="1"/>
  <c r="J150" i="1"/>
  <c r="J141" i="1"/>
  <c r="J91" i="1"/>
  <c r="J171" i="1" s="1"/>
  <c r="J92" i="1"/>
  <c r="J114" i="1"/>
  <c r="J115" i="1"/>
  <c r="J116" i="1"/>
  <c r="J177" i="1" s="1"/>
  <c r="J113" i="1"/>
  <c r="J117" i="1" l="1"/>
  <c r="F33" i="1" l="1"/>
  <c r="F36" i="1" s="1"/>
  <c r="J32" i="1"/>
  <c r="H33" i="1"/>
  <c r="H36" i="1" s="1"/>
  <c r="G33" i="1"/>
  <c r="G36" i="1" s="1"/>
  <c r="E33" i="1"/>
  <c r="E36" i="1" s="1"/>
  <c r="D33" i="1"/>
  <c r="D36" i="1" s="1"/>
  <c r="C33" i="1"/>
  <c r="C36" i="1" s="1"/>
  <c r="J101" i="1" l="1"/>
  <c r="J174" i="1" s="1"/>
  <c r="J108" i="1" l="1"/>
  <c r="J106" i="1"/>
  <c r="J109" i="1" l="1"/>
  <c r="J29" i="1"/>
  <c r="C204" i="1" l="1"/>
  <c r="D204" i="1"/>
  <c r="B204" i="1"/>
  <c r="B200" i="1"/>
  <c r="C64" i="1"/>
  <c r="D64" i="1"/>
  <c r="D69" i="1" s="1"/>
  <c r="E64" i="1"/>
  <c r="E69" i="1" s="1"/>
  <c r="F64" i="1"/>
  <c r="F69" i="1" s="1"/>
  <c r="G64" i="1"/>
  <c r="G69" i="1" s="1"/>
  <c r="H64" i="1"/>
  <c r="H69" i="1" s="1"/>
  <c r="I64" i="1"/>
  <c r="E45" i="1"/>
  <c r="E51" i="1" s="1"/>
  <c r="F45" i="1"/>
  <c r="F51" i="1" s="1"/>
  <c r="H45" i="1"/>
  <c r="H51" i="1" s="1"/>
  <c r="C10" i="1"/>
  <c r="C22" i="1" s="1"/>
  <c r="D10" i="1"/>
  <c r="D22" i="1" s="1"/>
  <c r="E10" i="1"/>
  <c r="E22" i="1" s="1"/>
  <c r="F10" i="1"/>
  <c r="F22" i="1" s="1"/>
  <c r="G10" i="1"/>
  <c r="G22" i="1" s="1"/>
  <c r="H10" i="1"/>
  <c r="H22" i="1" s="1"/>
  <c r="I10" i="1"/>
  <c r="I22" i="1" s="1"/>
  <c r="B10" i="1"/>
  <c r="B22" i="1" s="1"/>
  <c r="J149" i="1"/>
  <c r="E176" i="1" l="1"/>
  <c r="F176" i="1"/>
  <c r="D176" i="1"/>
  <c r="G176" i="1"/>
  <c r="H176" i="1"/>
  <c r="F169" i="1"/>
  <c r="F183" i="1" l="1"/>
  <c r="F158" i="1"/>
  <c r="J28" i="1"/>
  <c r="J151" i="1" l="1"/>
  <c r="J152" i="1" s="1"/>
  <c r="C200" i="1"/>
  <c r="D200" i="1"/>
  <c r="J140" i="1" l="1"/>
  <c r="J142" i="1"/>
  <c r="J143" i="1"/>
  <c r="J144" i="1"/>
  <c r="D203" i="1"/>
  <c r="C203" i="1"/>
  <c r="C143" i="1"/>
  <c r="B203" i="1"/>
  <c r="I67" i="1"/>
  <c r="C66" i="1"/>
  <c r="B61" i="1"/>
  <c r="B67" i="1"/>
  <c r="J56" i="1"/>
  <c r="D193" i="1"/>
  <c r="C193" i="1"/>
  <c r="J156" i="1"/>
  <c r="G90" i="1"/>
  <c r="G82" i="1"/>
  <c r="G168" i="1" s="1"/>
  <c r="H100" i="1"/>
  <c r="H168" i="1" s="1"/>
  <c r="I123" i="1"/>
  <c r="I128" i="1"/>
  <c r="I182" i="1" s="1"/>
  <c r="I107" i="1"/>
  <c r="I109" i="1" s="1"/>
  <c r="I100" i="1"/>
  <c r="I102" i="1" s="1"/>
  <c r="I88" i="1"/>
  <c r="I90" i="1"/>
  <c r="I81" i="1"/>
  <c r="I82" i="1"/>
  <c r="I168" i="1" s="1"/>
  <c r="I73" i="1"/>
  <c r="I47" i="1"/>
  <c r="I165" i="1"/>
  <c r="I35" i="1"/>
  <c r="I36" i="1" s="1"/>
  <c r="D202" i="1"/>
  <c r="C202" i="1"/>
  <c r="B202" i="1"/>
  <c r="J122" i="1"/>
  <c r="C128" i="1"/>
  <c r="C129" i="1" s="1"/>
  <c r="C107" i="1"/>
  <c r="C109" i="1" s="1"/>
  <c r="C199" i="1"/>
  <c r="B199" i="1"/>
  <c r="C100" i="1"/>
  <c r="C174" i="1"/>
  <c r="C198" i="1"/>
  <c r="E100" i="1"/>
  <c r="E168" i="1" s="1"/>
  <c r="B100" i="1"/>
  <c r="B168" i="1" s="1"/>
  <c r="C90" i="1"/>
  <c r="C95" i="1" s="1"/>
  <c r="D90" i="1"/>
  <c r="D197" i="1"/>
  <c r="B88" i="1"/>
  <c r="B90" i="1"/>
  <c r="B179" i="1" s="1"/>
  <c r="J83" i="1"/>
  <c r="C81" i="1"/>
  <c r="C82" i="1"/>
  <c r="C168" i="1" s="1"/>
  <c r="C196" i="1"/>
  <c r="D196" i="1"/>
  <c r="B196" i="1"/>
  <c r="C76" i="1"/>
  <c r="C195" i="1"/>
  <c r="D195" i="1"/>
  <c r="D192" i="1"/>
  <c r="J133" i="1"/>
  <c r="J124" i="1"/>
  <c r="J125" i="1"/>
  <c r="J172" i="1" s="1"/>
  <c r="J126" i="1"/>
  <c r="J127" i="1"/>
  <c r="J121" i="1"/>
  <c r="J93" i="1"/>
  <c r="J94" i="1"/>
  <c r="D205" i="1"/>
  <c r="C205" i="1"/>
  <c r="B205" i="1"/>
  <c r="J57" i="1" l="1"/>
  <c r="B95" i="1"/>
  <c r="I129" i="1"/>
  <c r="J136" i="1"/>
  <c r="J67" i="1"/>
  <c r="J69" i="1" s="1"/>
  <c r="I69" i="1"/>
  <c r="B175" i="1"/>
  <c r="B195" i="1"/>
  <c r="C181" i="1"/>
  <c r="C145" i="1"/>
  <c r="B165" i="1"/>
  <c r="B57" i="1"/>
  <c r="B193" i="1" s="1"/>
  <c r="I84" i="1"/>
  <c r="G84" i="1"/>
  <c r="B197" i="1"/>
  <c r="B102" i="1"/>
  <c r="B198" i="1" s="1"/>
  <c r="C102" i="1"/>
  <c r="G179" i="1"/>
  <c r="G95" i="1"/>
  <c r="C172" i="1"/>
  <c r="C176" i="1" s="1"/>
  <c r="C69" i="1"/>
  <c r="D179" i="1"/>
  <c r="D95" i="1"/>
  <c r="H169" i="1"/>
  <c r="H102" i="1"/>
  <c r="H158" i="1" s="1"/>
  <c r="J181" i="1"/>
  <c r="C182" i="1"/>
  <c r="C77" i="1"/>
  <c r="C167" i="1"/>
  <c r="C169" i="1" s="1"/>
  <c r="C84" i="1"/>
  <c r="E169" i="1"/>
  <c r="E183" i="1" s="1"/>
  <c r="E102" i="1"/>
  <c r="E158" i="1" s="1"/>
  <c r="J73" i="1"/>
  <c r="J77" i="1" s="1"/>
  <c r="I77" i="1"/>
  <c r="I166" i="1"/>
  <c r="I95" i="1"/>
  <c r="J145" i="1"/>
  <c r="I179" i="1"/>
  <c r="I175" i="1"/>
  <c r="C179" i="1"/>
  <c r="I167" i="1"/>
  <c r="B64" i="1"/>
  <c r="B166" i="1"/>
  <c r="D45" i="1"/>
  <c r="D51" i="1" s="1"/>
  <c r="D169" i="1"/>
  <c r="B176" i="1"/>
  <c r="B190" i="1"/>
  <c r="J31" i="1"/>
  <c r="J81" i="1"/>
  <c r="G45" i="1"/>
  <c r="G51" i="1" s="1"/>
  <c r="B191" i="1"/>
  <c r="J30" i="1"/>
  <c r="C45" i="1"/>
  <c r="C51" i="1" s="1"/>
  <c r="B45" i="1"/>
  <c r="B51" i="1" s="1"/>
  <c r="I45" i="1"/>
  <c r="I51" i="1" s="1"/>
  <c r="J35" i="1"/>
  <c r="D191" i="1"/>
  <c r="C191" i="1"/>
  <c r="J27" i="1"/>
  <c r="D199" i="1"/>
  <c r="D201" i="1"/>
  <c r="C201" i="1"/>
  <c r="B201" i="1"/>
  <c r="J43" i="1"/>
  <c r="J48" i="1"/>
  <c r="J128" i="1"/>
  <c r="J99" i="1"/>
  <c r="J41" i="1"/>
  <c r="J123" i="1"/>
  <c r="J44" i="1"/>
  <c r="J42" i="1"/>
  <c r="J82" i="1"/>
  <c r="J88" i="1"/>
  <c r="C194" i="1"/>
  <c r="D194" i="1"/>
  <c r="J40" i="1"/>
  <c r="J164" i="1" s="1"/>
  <c r="J100" i="1"/>
  <c r="J90" i="1"/>
  <c r="D190" i="1"/>
  <c r="C190" i="1"/>
  <c r="J168" i="1" l="1"/>
  <c r="I158" i="1"/>
  <c r="J95" i="1"/>
  <c r="J129" i="1"/>
  <c r="J175" i="1"/>
  <c r="J176" i="1" s="1"/>
  <c r="D183" i="1"/>
  <c r="J102" i="1"/>
  <c r="B69" i="1"/>
  <c r="B158" i="1" s="1"/>
  <c r="J84" i="1"/>
  <c r="J182" i="1"/>
  <c r="J166" i="1"/>
  <c r="J179" i="1"/>
  <c r="J165" i="1"/>
  <c r="J167" i="1"/>
  <c r="C158" i="1"/>
  <c r="C192" i="1"/>
  <c r="D158" i="1"/>
  <c r="C183" i="1"/>
  <c r="H183" i="1"/>
  <c r="B169" i="1"/>
  <c r="B183" i="1" s="1"/>
  <c r="G158" i="1"/>
  <c r="I176" i="1"/>
  <c r="J33" i="1"/>
  <c r="J36" i="1" s="1"/>
  <c r="D198" i="1"/>
  <c r="D206" i="1" s="1"/>
  <c r="C197" i="1"/>
  <c r="I169" i="1"/>
  <c r="G169" i="1"/>
  <c r="G183" i="1" s="1"/>
  <c r="J45" i="1"/>
  <c r="J51" i="1" s="1"/>
  <c r="B192" i="1"/>
  <c r="J158" i="1" l="1"/>
  <c r="B194" i="1"/>
  <c r="B206" i="1" s="1"/>
  <c r="C206" i="1"/>
  <c r="I183" i="1"/>
  <c r="J169" i="1"/>
  <c r="J183" i="1" s="1"/>
</calcChain>
</file>

<file path=xl/sharedStrings.xml><?xml version="1.0" encoding="utf-8"?>
<sst xmlns="http://schemas.openxmlformats.org/spreadsheetml/2006/main" count="360" uniqueCount="89">
  <si>
    <t>No.Of Hotel</t>
  </si>
  <si>
    <t>SUITE</t>
  </si>
  <si>
    <t>Room</t>
  </si>
  <si>
    <t>Bed</t>
  </si>
  <si>
    <t>Jordanian</t>
  </si>
  <si>
    <t>Non Jordanian</t>
  </si>
  <si>
    <t>Total</t>
  </si>
  <si>
    <t>Amman</t>
  </si>
  <si>
    <t>M</t>
  </si>
  <si>
    <t>F</t>
  </si>
  <si>
    <t>Five Stars</t>
  </si>
  <si>
    <t>Four Stars</t>
  </si>
  <si>
    <t>Three Stars</t>
  </si>
  <si>
    <t>Two Stars</t>
  </si>
  <si>
    <t>One Stars</t>
  </si>
  <si>
    <t>TOTAL</t>
  </si>
  <si>
    <t xml:space="preserve"> Apartments B</t>
  </si>
  <si>
    <t xml:space="preserve"> Apartments C</t>
  </si>
  <si>
    <t xml:space="preserve"> Suites A</t>
  </si>
  <si>
    <t xml:space="preserve"> Suites B</t>
  </si>
  <si>
    <t xml:space="preserve"> Suites C</t>
  </si>
  <si>
    <t>Unclassified Hotels</t>
  </si>
  <si>
    <t>Total Amman</t>
  </si>
  <si>
    <t>Petra</t>
  </si>
  <si>
    <t>campping</t>
  </si>
  <si>
    <t>Total Petra</t>
  </si>
  <si>
    <t>Aqaba</t>
  </si>
  <si>
    <t>Hostel</t>
  </si>
  <si>
    <t xml:space="preserve">Camping </t>
  </si>
  <si>
    <t>Total Aqaba</t>
  </si>
  <si>
    <t>Dead Sea</t>
  </si>
  <si>
    <t>Total Dead Sea</t>
  </si>
  <si>
    <t>SUIET</t>
  </si>
  <si>
    <t>Irbid</t>
  </si>
  <si>
    <t>Two stars</t>
  </si>
  <si>
    <t xml:space="preserve">Total </t>
  </si>
  <si>
    <t>Apart.C</t>
  </si>
  <si>
    <t>Total Irbid</t>
  </si>
  <si>
    <t>Ajloun</t>
  </si>
  <si>
    <t>Camping Ajlun</t>
  </si>
  <si>
    <t>Total Ajlun</t>
  </si>
  <si>
    <t>karak</t>
  </si>
  <si>
    <t>Unclassefied Hotels</t>
  </si>
  <si>
    <t>Total Karak</t>
  </si>
  <si>
    <t>Jarash</t>
  </si>
  <si>
    <t>Total Jarash</t>
  </si>
  <si>
    <t>Zarqa</t>
  </si>
  <si>
    <t>Total Zarqa</t>
  </si>
  <si>
    <t>Azraq</t>
  </si>
  <si>
    <t xml:space="preserve">Hostel </t>
  </si>
  <si>
    <t>Total Azraq</t>
  </si>
  <si>
    <t>Madaba</t>
  </si>
  <si>
    <t>Total Madaba</t>
  </si>
  <si>
    <t>Ma'an</t>
  </si>
  <si>
    <t>Tafiela</t>
  </si>
  <si>
    <t>Campping</t>
  </si>
  <si>
    <t>Total Tafelaa</t>
  </si>
  <si>
    <t>Wad Rum</t>
  </si>
  <si>
    <t>Total Jordan</t>
  </si>
  <si>
    <t>By classification</t>
  </si>
  <si>
    <t>Total classification</t>
  </si>
  <si>
    <t>Total Apart.&amp;Suite</t>
  </si>
  <si>
    <t>Source: Ministry of Tourism</t>
  </si>
  <si>
    <t>Study &amp; research  Dep.</t>
  </si>
  <si>
    <t>location</t>
  </si>
  <si>
    <t>camping</t>
  </si>
  <si>
    <t>hostel</t>
  </si>
  <si>
    <t>Total Ma'an</t>
  </si>
  <si>
    <t>مديرية التخطيط والدراسات</t>
  </si>
  <si>
    <t>Suties C</t>
  </si>
  <si>
    <t>Tow Stars</t>
  </si>
  <si>
    <t>Total Balqaa</t>
  </si>
  <si>
    <t>Balqaa</t>
  </si>
  <si>
    <t>Mafraq</t>
  </si>
  <si>
    <t xml:space="preserve"> Three Stars</t>
  </si>
  <si>
    <t>Suite. B</t>
  </si>
  <si>
    <t>Suite C</t>
  </si>
  <si>
    <t xml:space="preserve"> Apartments A</t>
  </si>
  <si>
    <t>Total Mafraq</t>
  </si>
  <si>
    <t>homestay</t>
  </si>
  <si>
    <t>Home stay</t>
  </si>
  <si>
    <t>Home Stay</t>
  </si>
  <si>
    <t>Appartment B</t>
  </si>
  <si>
    <t>Appartment C</t>
  </si>
  <si>
    <t>tourist villages</t>
  </si>
  <si>
    <t>Under classified Hotels</t>
  </si>
  <si>
    <t>أولية*</t>
  </si>
  <si>
    <t>عدد الفنادق / الغرف / الاسرة/  بالمملكة خلال (كانون ثاني- ايلول )    2024 *</t>
  </si>
  <si>
    <t>Number of hotel / rooms/ bed - places  During (Jan.- Sep.)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</si>
</sst>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9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8"/>
      <name val="Times New Roman"/>
      <family val="1"/>
    </font>
    <font>
      <b/>
      <i/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B0F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2" borderId="0" xfId="0" applyNumberFormat="1" applyFont="1" applyFill="1" applyBorder="1" applyAlignment="1" applyProtection="1"/>
    <xf numFmtId="0" fontId="3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3" fontId="2" fillId="2" borderId="0" xfId="0" applyNumberFormat="1" applyFont="1" applyFill="1" applyBorder="1" applyAlignment="1" applyProtection="1"/>
    <xf numFmtId="0" fontId="4" fillId="2" borderId="13" xfId="0" applyFont="1" applyFill="1" applyBorder="1" applyAlignment="1">
      <alignment vertical="center"/>
    </xf>
    <xf numFmtId="0" fontId="5" fillId="2" borderId="0" xfId="0" applyNumberFormat="1" applyFont="1" applyFill="1" applyBorder="1" applyAlignment="1" applyProtection="1"/>
    <xf numFmtId="0" fontId="5" fillId="2" borderId="19" xfId="0" applyFont="1" applyFill="1" applyBorder="1" applyAlignment="1">
      <alignment vertical="center"/>
    </xf>
    <xf numFmtId="3" fontId="2" fillId="2" borderId="19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/>
    <xf numFmtId="0" fontId="5" fillId="2" borderId="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3" fontId="2" fillId="2" borderId="20" xfId="0" applyNumberFormat="1" applyFont="1" applyFill="1" applyBorder="1" applyAlignment="1" applyProtection="1"/>
    <xf numFmtId="0" fontId="5" fillId="2" borderId="0" xfId="0" applyFont="1" applyFill="1" applyBorder="1" applyAlignment="1">
      <alignment vertical="center"/>
    </xf>
    <xf numFmtId="3" fontId="5" fillId="2" borderId="20" xfId="0" applyNumberFormat="1" applyFont="1" applyFill="1" applyBorder="1" applyAlignment="1" applyProtection="1"/>
    <xf numFmtId="0" fontId="2" fillId="2" borderId="19" xfId="0" applyNumberFormat="1" applyFont="1" applyFill="1" applyBorder="1" applyAlignment="1" applyProtection="1"/>
    <xf numFmtId="3" fontId="5" fillId="2" borderId="19" xfId="0" applyNumberFormat="1" applyFont="1" applyFill="1" applyBorder="1" applyAlignment="1" applyProtection="1"/>
    <xf numFmtId="1" fontId="5" fillId="2" borderId="19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/>
    <xf numFmtId="0" fontId="4" fillId="2" borderId="13" xfId="0" applyNumberFormat="1" applyFont="1" applyFill="1" applyBorder="1" applyAlignment="1" applyProtection="1"/>
    <xf numFmtId="0" fontId="2" fillId="2" borderId="2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0" fontId="8" fillId="2" borderId="27" xfId="0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 applyProtection="1">
      <alignment horizontal="center"/>
    </xf>
    <xf numFmtId="3" fontId="2" fillId="2" borderId="10" xfId="0" applyNumberFormat="1" applyFont="1" applyFill="1" applyBorder="1" applyAlignment="1" applyProtection="1">
      <alignment horizontal="center"/>
    </xf>
    <xf numFmtId="3" fontId="2" fillId="2" borderId="11" xfId="0" applyNumberFormat="1" applyFont="1" applyFill="1" applyBorder="1" applyAlignment="1" applyProtection="1">
      <alignment horizontal="center"/>
    </xf>
    <xf numFmtId="3" fontId="2" fillId="2" borderId="12" xfId="0" applyNumberFormat="1" applyFont="1" applyFill="1" applyBorder="1" applyAlignment="1" applyProtection="1">
      <alignment horizontal="center"/>
    </xf>
    <xf numFmtId="3" fontId="6" fillId="2" borderId="14" xfId="0" applyNumberFormat="1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>
      <alignment horizontal="center"/>
    </xf>
    <xf numFmtId="3" fontId="4" fillId="2" borderId="15" xfId="0" applyNumberFormat="1" applyFont="1" applyFill="1" applyBorder="1" applyAlignment="1" applyProtection="1">
      <alignment horizontal="center"/>
    </xf>
    <xf numFmtId="0" fontId="5" fillId="2" borderId="36" xfId="0" applyFont="1" applyFill="1" applyBorder="1" applyAlignment="1">
      <alignment vertical="center"/>
    </xf>
    <xf numFmtId="3" fontId="5" fillId="2" borderId="20" xfId="0" applyNumberFormat="1" applyFont="1" applyFill="1" applyBorder="1" applyAlignment="1" applyProtection="1">
      <alignment horizontal="center"/>
    </xf>
    <xf numFmtId="3" fontId="5" fillId="2" borderId="38" xfId="0" applyNumberFormat="1" applyFont="1" applyFill="1" applyBorder="1" applyAlignment="1" applyProtection="1">
      <alignment horizontal="center"/>
    </xf>
    <xf numFmtId="0" fontId="5" fillId="2" borderId="39" xfId="0" applyFont="1" applyFill="1" applyBorder="1" applyAlignment="1">
      <alignment vertical="center"/>
    </xf>
    <xf numFmtId="3" fontId="5" fillId="2" borderId="1" xfId="0" applyNumberFormat="1" applyFont="1" applyFill="1" applyBorder="1" applyAlignment="1" applyProtection="1">
      <alignment horizontal="center"/>
    </xf>
    <xf numFmtId="3" fontId="5" fillId="2" borderId="4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>
      <alignment horizontal="center" vertical="center"/>
    </xf>
    <xf numFmtId="3" fontId="6" fillId="2" borderId="41" xfId="0" applyNumberFormat="1" applyFont="1" applyFill="1" applyBorder="1" applyAlignment="1" applyProtection="1">
      <alignment horizontal="center"/>
    </xf>
    <xf numFmtId="0" fontId="5" fillId="2" borderId="17" xfId="0" applyFont="1" applyFill="1" applyBorder="1" applyAlignment="1">
      <alignment vertical="center"/>
    </xf>
    <xf numFmtId="3" fontId="5" fillId="2" borderId="18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/>
    <xf numFmtId="0" fontId="5" fillId="2" borderId="29" xfId="0" applyFont="1" applyFill="1" applyBorder="1" applyAlignment="1">
      <alignment vertical="center"/>
    </xf>
    <xf numFmtId="3" fontId="5" fillId="2" borderId="30" xfId="0" applyNumberFormat="1" applyFont="1" applyFill="1" applyBorder="1" applyAlignment="1" applyProtection="1">
      <alignment horizontal="center"/>
    </xf>
    <xf numFmtId="3" fontId="5" fillId="2" borderId="31" xfId="0" applyNumberFormat="1" applyFont="1" applyFill="1" applyBorder="1" applyAlignment="1" applyProtection="1">
      <alignment horizontal="center"/>
    </xf>
    <xf numFmtId="0" fontId="5" fillId="2" borderId="37" xfId="0" applyFont="1" applyFill="1" applyBorder="1" applyAlignment="1">
      <alignment vertical="center"/>
    </xf>
    <xf numFmtId="3" fontId="5" fillId="2" borderId="26" xfId="0" applyNumberFormat="1" applyFont="1" applyFill="1" applyBorder="1" applyAlignment="1" applyProtection="1">
      <alignment horizontal="center"/>
    </xf>
    <xf numFmtId="0" fontId="5" fillId="2" borderId="32" xfId="0" applyFont="1" applyFill="1" applyBorder="1" applyAlignment="1">
      <alignment vertical="center"/>
    </xf>
    <xf numFmtId="3" fontId="5" fillId="2" borderId="27" xfId="0" applyNumberFormat="1" applyFont="1" applyFill="1" applyBorder="1" applyAlignment="1" applyProtection="1">
      <alignment horizontal="center"/>
    </xf>
    <xf numFmtId="0" fontId="5" fillId="2" borderId="23" xfId="0" applyFont="1" applyFill="1" applyBorder="1" applyAlignment="1">
      <alignment vertical="center"/>
    </xf>
    <xf numFmtId="3" fontId="2" fillId="2" borderId="30" xfId="0" applyNumberFormat="1" applyFont="1" applyFill="1" applyBorder="1" applyAlignment="1" applyProtection="1">
      <alignment horizontal="center"/>
    </xf>
    <xf numFmtId="3" fontId="2" fillId="2" borderId="31" xfId="0" applyNumberFormat="1" applyFont="1" applyFill="1" applyBorder="1" applyAlignment="1" applyProtection="1">
      <alignment horizontal="center"/>
    </xf>
    <xf numFmtId="3" fontId="2" fillId="2" borderId="32" xfId="0" applyNumberFormat="1" applyFont="1" applyFill="1" applyBorder="1" applyAlignment="1" applyProtection="1">
      <alignment horizontal="center"/>
    </xf>
    <xf numFmtId="3" fontId="2" fillId="2" borderId="33" xfId="0" applyNumberFormat="1" applyFont="1" applyFill="1" applyBorder="1" applyAlignment="1" applyProtection="1">
      <alignment horizontal="center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35" xfId="0" applyNumberFormat="1" applyFont="1" applyFill="1" applyBorder="1" applyAlignment="1" applyProtection="1">
      <alignment horizontal="center"/>
    </xf>
    <xf numFmtId="3" fontId="2" fillId="2" borderId="26" xfId="0" applyNumberFormat="1" applyFont="1" applyFill="1" applyBorder="1" applyAlignment="1" applyProtection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 applyProtection="1">
      <alignment horizontal="center"/>
    </xf>
    <xf numFmtId="3" fontId="5" fillId="2" borderId="33" xfId="0" applyNumberFormat="1" applyFont="1" applyFill="1" applyBorder="1" applyAlignment="1" applyProtection="1">
      <alignment horizontal="center"/>
    </xf>
    <xf numFmtId="0" fontId="5" fillId="2" borderId="34" xfId="0" applyFont="1" applyFill="1" applyBorder="1" applyAlignment="1">
      <alignment vertical="center"/>
    </xf>
    <xf numFmtId="3" fontId="5" fillId="2" borderId="7" xfId="0" applyNumberFormat="1" applyFont="1" applyFill="1" applyBorder="1" applyAlignment="1" applyProtection="1">
      <alignment horizontal="center"/>
    </xf>
    <xf numFmtId="0" fontId="3" fillId="2" borderId="10" xfId="0" applyFont="1" applyFill="1" applyBorder="1" applyAlignment="1">
      <alignment horizontal="center" vertical="center"/>
    </xf>
    <xf numFmtId="3" fontId="5" fillId="2" borderId="28" xfId="0" applyNumberFormat="1" applyFont="1" applyFill="1" applyBorder="1" applyAlignment="1" applyProtection="1">
      <alignment horizontal="center"/>
    </xf>
    <xf numFmtId="0" fontId="7" fillId="2" borderId="31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 applyProtection="1">
      <alignment horizontal="center"/>
    </xf>
    <xf numFmtId="3" fontId="2" fillId="2" borderId="21" xfId="0" applyNumberFormat="1" applyFont="1" applyFill="1" applyBorder="1" applyAlignment="1" applyProtection="1">
      <alignment horizontal="center"/>
    </xf>
    <xf numFmtId="3" fontId="5" fillId="2" borderId="46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0" fontId="3" fillId="2" borderId="48" xfId="0" applyFont="1" applyFill="1" applyBorder="1" applyAlignment="1">
      <alignment horizontal="center" vertical="center"/>
    </xf>
    <xf numFmtId="3" fontId="2" fillId="2" borderId="49" xfId="0" applyNumberFormat="1" applyFont="1" applyFill="1" applyBorder="1" applyAlignment="1" applyProtection="1">
      <alignment horizontal="center"/>
    </xf>
    <xf numFmtId="3" fontId="2" fillId="2" borderId="46" xfId="0" applyNumberFormat="1" applyFont="1" applyFill="1" applyBorder="1" applyAlignment="1" applyProtection="1">
      <alignment horizontal="center"/>
    </xf>
    <xf numFmtId="3" fontId="2" fillId="2" borderId="50" xfId="0" applyNumberFormat="1" applyFont="1" applyFill="1" applyBorder="1" applyAlignment="1" applyProtection="1">
      <alignment horizontal="center"/>
    </xf>
    <xf numFmtId="3" fontId="2" fillId="2" borderId="29" xfId="0" applyNumberFormat="1" applyFont="1" applyFill="1" applyBorder="1" applyAlignment="1" applyProtection="1">
      <alignment horizontal="center"/>
    </xf>
    <xf numFmtId="3" fontId="2" fillId="2" borderId="34" xfId="0" applyNumberFormat="1" applyFont="1" applyFill="1" applyBorder="1" applyAlignment="1" applyProtection="1">
      <alignment horizontal="center"/>
    </xf>
    <xf numFmtId="3" fontId="2" fillId="2" borderId="37" xfId="0" applyNumberFormat="1" applyFont="1" applyFill="1" applyBorder="1" applyAlignment="1" applyProtection="1">
      <alignment horizontal="center"/>
    </xf>
    <xf numFmtId="3" fontId="2" fillId="2" borderId="42" xfId="0" applyNumberFormat="1" applyFont="1" applyFill="1" applyBorder="1" applyAlignment="1" applyProtection="1">
      <alignment horizontal="center"/>
    </xf>
    <xf numFmtId="1" fontId="7" fillId="2" borderId="10" xfId="0" applyNumberFormat="1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 applyProtection="1">
      <alignment horizontal="center"/>
    </xf>
    <xf numFmtId="0" fontId="2" fillId="2" borderId="42" xfId="0" applyNumberFormat="1" applyFont="1" applyFill="1" applyBorder="1" applyAlignment="1" applyProtection="1"/>
    <xf numFmtId="3" fontId="5" fillId="2" borderId="15" xfId="0" applyNumberFormat="1" applyFont="1" applyFill="1" applyBorder="1" applyAlignment="1" applyProtection="1">
      <alignment horizontal="center"/>
    </xf>
    <xf numFmtId="0" fontId="10" fillId="2" borderId="27" xfId="0" applyNumberFormat="1" applyFont="1" applyFill="1" applyBorder="1" applyAlignment="1" applyProtection="1">
      <alignment horizontal="center"/>
    </xf>
    <xf numFmtId="3" fontId="6" fillId="2" borderId="6" xfId="0" applyNumberFormat="1" applyFont="1" applyFill="1" applyBorder="1" applyAlignment="1" applyProtection="1">
      <alignment horizontal="center"/>
    </xf>
    <xf numFmtId="3" fontId="6" fillId="2" borderId="27" xfId="0" applyNumberFormat="1" applyFont="1" applyFill="1" applyBorder="1" applyAlignment="1" applyProtection="1">
      <alignment horizontal="center"/>
    </xf>
    <xf numFmtId="3" fontId="6" fillId="2" borderId="21" xfId="0" applyNumberFormat="1" applyFont="1" applyFill="1" applyBorder="1" applyAlignment="1" applyProtection="1">
      <alignment horizontal="center"/>
    </xf>
    <xf numFmtId="3" fontId="2" fillId="2" borderId="45" xfId="0" applyNumberFormat="1" applyFont="1" applyFill="1" applyBorder="1" applyAlignment="1" applyProtection="1">
      <alignment horizontal="center"/>
    </xf>
    <xf numFmtId="3" fontId="2" fillId="2" borderId="51" xfId="0" applyNumberFormat="1" applyFont="1" applyFill="1" applyBorder="1" applyAlignment="1" applyProtection="1">
      <alignment horizontal="center"/>
    </xf>
    <xf numFmtId="3" fontId="6" fillId="2" borderId="50" xfId="0" applyNumberFormat="1" applyFont="1" applyFill="1" applyBorder="1" applyAlignment="1" applyProtection="1">
      <alignment horizontal="center"/>
    </xf>
    <xf numFmtId="3" fontId="11" fillId="2" borderId="11" xfId="0" applyNumberFormat="1" applyFont="1" applyFill="1" applyBorder="1" applyAlignment="1" applyProtection="1">
      <alignment horizontal="center"/>
    </xf>
    <xf numFmtId="3" fontId="2" fillId="2" borderId="52" xfId="0" applyNumberFormat="1" applyFont="1" applyFill="1" applyBorder="1" applyAlignment="1" applyProtection="1">
      <alignment horizontal="center"/>
    </xf>
    <xf numFmtId="3" fontId="12" fillId="2" borderId="52" xfId="0" applyNumberFormat="1" applyFont="1" applyFill="1" applyBorder="1" applyAlignment="1" applyProtection="1">
      <alignment horizontal="center"/>
    </xf>
    <xf numFmtId="3" fontId="12" fillId="2" borderId="32" xfId="0" applyNumberFormat="1" applyFont="1" applyFill="1" applyBorder="1" applyAlignment="1" applyProtection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 applyProtection="1">
      <alignment horizontal="center"/>
    </xf>
    <xf numFmtId="3" fontId="13" fillId="2" borderId="11" xfId="0" applyNumberFormat="1" applyFont="1" applyFill="1" applyBorder="1" applyAlignment="1" applyProtection="1">
      <alignment horizontal="center"/>
    </xf>
    <xf numFmtId="3" fontId="13" fillId="2" borderId="21" xfId="0" applyNumberFormat="1" applyFont="1" applyFill="1" applyBorder="1" applyAlignment="1" applyProtection="1">
      <alignment horizontal="center"/>
    </xf>
    <xf numFmtId="3" fontId="13" fillId="2" borderId="38" xfId="0" applyNumberFormat="1" applyFont="1" applyFill="1" applyBorder="1" applyAlignment="1" applyProtection="1">
      <alignment horizontal="center"/>
    </xf>
    <xf numFmtId="3" fontId="13" fillId="2" borderId="51" xfId="0" applyNumberFormat="1" applyFont="1" applyFill="1" applyBorder="1" applyAlignment="1" applyProtection="1">
      <alignment horizontal="center"/>
    </xf>
    <xf numFmtId="3" fontId="13" fillId="2" borderId="49" xfId="0" applyNumberFormat="1" applyFont="1" applyFill="1" applyBorder="1" applyAlignment="1" applyProtection="1">
      <alignment horizontal="center"/>
    </xf>
    <xf numFmtId="3" fontId="13" fillId="2" borderId="30" xfId="0" applyNumberFormat="1" applyFont="1" applyFill="1" applyBorder="1" applyAlignment="1" applyProtection="1">
      <alignment horizontal="center"/>
    </xf>
    <xf numFmtId="3" fontId="13" fillId="2" borderId="31" xfId="0" applyNumberFormat="1" applyFont="1" applyFill="1" applyBorder="1" applyAlignment="1" applyProtection="1">
      <alignment horizontal="center"/>
    </xf>
    <xf numFmtId="3" fontId="13" fillId="2" borderId="27" xfId="0" applyNumberFormat="1" applyFont="1" applyFill="1" applyBorder="1" applyAlignment="1" applyProtection="1">
      <alignment horizontal="center"/>
    </xf>
    <xf numFmtId="3" fontId="13" fillId="2" borderId="33" xfId="0" applyNumberFormat="1" applyFont="1" applyFill="1" applyBorder="1" applyAlignment="1" applyProtection="1">
      <alignment horizontal="center"/>
    </xf>
    <xf numFmtId="3" fontId="13" fillId="2" borderId="7" xfId="0" applyNumberFormat="1" applyFont="1" applyFill="1" applyBorder="1" applyAlignment="1" applyProtection="1">
      <alignment horizontal="center"/>
    </xf>
    <xf numFmtId="3" fontId="13" fillId="2" borderId="35" xfId="0" applyNumberFormat="1" applyFont="1" applyFill="1" applyBorder="1" applyAlignment="1" applyProtection="1">
      <alignment horizontal="center"/>
    </xf>
    <xf numFmtId="0" fontId="14" fillId="2" borderId="9" xfId="0" applyFont="1" applyFill="1" applyBorder="1" applyAlignment="1">
      <alignment vertical="center"/>
    </xf>
    <xf numFmtId="3" fontId="13" fillId="2" borderId="26" xfId="0" applyNumberFormat="1" applyFont="1" applyFill="1" applyBorder="1" applyAlignment="1" applyProtection="1">
      <alignment horizontal="center"/>
    </xf>
    <xf numFmtId="3" fontId="13" fillId="2" borderId="53" xfId="0" applyNumberFormat="1" applyFont="1" applyFill="1" applyBorder="1" applyAlignment="1" applyProtection="1">
      <alignment horizontal="center"/>
    </xf>
    <xf numFmtId="3" fontId="6" fillId="2" borderId="54" xfId="0" applyNumberFormat="1" applyFont="1" applyFill="1" applyBorder="1" applyAlignment="1" applyProtection="1">
      <alignment horizontal="center"/>
    </xf>
    <xf numFmtId="3" fontId="13" fillId="2" borderId="45" xfId="0" applyNumberFormat="1" applyFont="1" applyFill="1" applyBorder="1" applyAlignment="1" applyProtection="1">
      <alignment horizont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 applyProtection="1">
      <alignment horizontal="center" vertical="center"/>
    </xf>
    <xf numFmtId="3" fontId="5" fillId="2" borderId="16" xfId="0" applyNumberFormat="1" applyFont="1" applyFill="1" applyBorder="1" applyAlignment="1" applyProtection="1">
      <alignment horizontal="center" vertical="center"/>
    </xf>
    <xf numFmtId="3" fontId="5" fillId="2" borderId="17" xfId="0" applyNumberFormat="1" applyFont="1" applyFill="1" applyBorder="1" applyAlignment="1" applyProtection="1">
      <alignment horizontal="center" vertical="center"/>
    </xf>
    <xf numFmtId="3" fontId="5" fillId="2" borderId="43" xfId="0" applyNumberFormat="1" applyFont="1" applyFill="1" applyBorder="1" applyAlignment="1" applyProtection="1">
      <alignment horizontal="center" vertical="center"/>
    </xf>
    <xf numFmtId="3" fontId="5" fillId="2" borderId="38" xfId="0" applyNumberFormat="1" applyFont="1" applyFill="1" applyBorder="1" applyAlignment="1" applyProtection="1">
      <alignment horizontal="center" vertical="center"/>
    </xf>
    <xf numFmtId="3" fontId="5" fillId="2" borderId="40" xfId="0" applyNumberFormat="1" applyFont="1" applyFill="1" applyBorder="1" applyAlignment="1" applyProtection="1">
      <alignment horizontal="center" vertical="center"/>
    </xf>
    <xf numFmtId="3" fontId="5" fillId="2" borderId="45" xfId="0" applyNumberFormat="1" applyFont="1" applyFill="1" applyBorder="1" applyAlignment="1" applyProtection="1">
      <alignment horizontal="center" vertical="center"/>
    </xf>
    <xf numFmtId="3" fontId="5" fillId="2" borderId="46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3" fillId="2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a.h/AppData/Local/Temp/Rar$DI01.450/&#1602;&#1575;&#1574;&#1605;&#1577;%20&#1575;&#1604;&#1601;&#1606;&#1575;&#1583;&#1602;%202018%20&#1606;&#1607;&#1575;&#1574;&#1610;%20-%20Copy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els by classification"/>
      <sheetName val="شطب"/>
      <sheetName val="hotels by location"/>
      <sheetName val="name of hotels aug.2017"/>
    </sheetNames>
    <sheetDataSet>
      <sheetData sheetId="0" refreshError="1"/>
      <sheetData sheetId="1" refreshError="1">
        <row r="101">
          <cell r="L101">
            <v>0</v>
          </cell>
        </row>
      </sheetData>
      <sheetData sheetId="2" refreshError="1"/>
      <sheetData sheetId="3" refreshError="1">
        <row r="21">
          <cell r="A21">
            <v>17</v>
          </cell>
        </row>
        <row r="139">
          <cell r="A139">
            <v>2</v>
          </cell>
        </row>
        <row r="221">
          <cell r="L221">
            <v>0</v>
          </cell>
        </row>
        <row r="224">
          <cell r="F224">
            <v>0</v>
          </cell>
          <cell r="L224">
            <v>0</v>
          </cell>
        </row>
        <row r="226">
          <cell r="A226">
            <v>1</v>
          </cell>
          <cell r="L226">
            <v>0</v>
          </cell>
        </row>
        <row r="232">
          <cell r="L232">
            <v>0</v>
          </cell>
        </row>
        <row r="310">
          <cell r="F310">
            <v>0</v>
          </cell>
          <cell r="J310">
            <v>1</v>
          </cell>
          <cell r="L310">
            <v>0</v>
          </cell>
        </row>
        <row r="312">
          <cell r="A312">
            <v>1</v>
          </cell>
          <cell r="F312">
            <v>0</v>
          </cell>
          <cell r="H312">
            <v>34</v>
          </cell>
          <cell r="K312">
            <v>0</v>
          </cell>
          <cell r="L312">
            <v>0</v>
          </cell>
        </row>
        <row r="454">
          <cell r="B454" t="str">
            <v>Total Irbid</v>
          </cell>
        </row>
        <row r="491">
          <cell r="A491">
            <v>1</v>
          </cell>
          <cell r="L491">
            <v>0</v>
          </cell>
        </row>
        <row r="596">
          <cell r="F596">
            <v>0</v>
          </cell>
          <cell r="L596">
            <v>0</v>
          </cell>
        </row>
        <row r="617">
          <cell r="L617">
            <v>0</v>
          </cell>
        </row>
        <row r="629">
          <cell r="A629">
            <v>1</v>
          </cell>
          <cell r="F629">
            <v>0</v>
          </cell>
          <cell r="G629">
            <v>5</v>
          </cell>
          <cell r="J629">
            <v>0</v>
          </cell>
          <cell r="L629">
            <v>0</v>
          </cell>
        </row>
        <row r="636">
          <cell r="F636">
            <v>0</v>
          </cell>
        </row>
        <row r="642">
          <cell r="F642">
            <v>0</v>
          </cell>
          <cell r="L642">
            <v>0</v>
          </cell>
        </row>
        <row r="657">
          <cell r="F6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5"/>
  <sheetViews>
    <sheetView tabSelected="1" workbookViewId="0">
      <selection activeCell="I17" sqref="I17"/>
    </sheetView>
  </sheetViews>
  <sheetFormatPr defaultColWidth="8.5703125" defaultRowHeight="12.75" x14ac:dyDescent="0.2"/>
  <cols>
    <col min="1" max="1" width="20.5703125" style="1" customWidth="1"/>
    <col min="2" max="2" width="14.85546875" style="1" customWidth="1"/>
    <col min="3" max="3" width="11.42578125" style="1" customWidth="1"/>
    <col min="4" max="4" width="10.28515625" style="1" customWidth="1"/>
    <col min="5" max="5" width="9.42578125" style="1" customWidth="1"/>
    <col min="6" max="7" width="8.5703125" style="1"/>
    <col min="8" max="8" width="9.42578125" style="1" customWidth="1"/>
    <col min="9" max="9" width="8.5703125" style="1"/>
    <col min="10" max="10" width="13.5703125" style="1" customWidth="1"/>
    <col min="11" max="16384" width="8.5703125" style="1"/>
  </cols>
  <sheetData>
    <row r="1" spans="1:10" ht="15.75" x14ac:dyDescent="0.25">
      <c r="A1" s="142" t="s">
        <v>87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6.5" thickBot="1" x14ac:dyDescent="0.3">
      <c r="A2" s="143" t="s">
        <v>88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5" customHeight="1" x14ac:dyDescent="0.2">
      <c r="A3" s="126" t="s">
        <v>7</v>
      </c>
      <c r="B3" s="128" t="s">
        <v>0</v>
      </c>
      <c r="C3" s="128" t="s">
        <v>1</v>
      </c>
      <c r="D3" s="128" t="s">
        <v>2</v>
      </c>
      <c r="E3" s="128" t="s">
        <v>3</v>
      </c>
      <c r="F3" s="128" t="s">
        <v>4</v>
      </c>
      <c r="G3" s="128"/>
      <c r="H3" s="128" t="s">
        <v>5</v>
      </c>
      <c r="I3" s="128"/>
      <c r="J3" s="130" t="s">
        <v>6</v>
      </c>
    </row>
    <row r="4" spans="1:10" ht="18" customHeight="1" thickBot="1" x14ac:dyDescent="0.25">
      <c r="A4" s="127"/>
      <c r="B4" s="129"/>
      <c r="C4" s="129"/>
      <c r="D4" s="129"/>
      <c r="E4" s="129"/>
      <c r="F4" s="2" t="s">
        <v>8</v>
      </c>
      <c r="G4" s="2" t="s">
        <v>9</v>
      </c>
      <c r="H4" s="2" t="s">
        <v>8</v>
      </c>
      <c r="I4" s="2" t="s">
        <v>9</v>
      </c>
      <c r="J4" s="131"/>
    </row>
    <row r="5" spans="1:10" x14ac:dyDescent="0.2">
      <c r="A5" s="3" t="s">
        <v>10</v>
      </c>
      <c r="B5" s="107">
        <v>22</v>
      </c>
      <c r="C5" s="108">
        <v>707</v>
      </c>
      <c r="D5" s="108">
        <v>5172</v>
      </c>
      <c r="E5" s="108">
        <v>8780</v>
      </c>
      <c r="F5" s="108">
        <v>4546</v>
      </c>
      <c r="G5" s="108">
        <v>628</v>
      </c>
      <c r="H5" s="108">
        <v>161</v>
      </c>
      <c r="I5" s="108">
        <v>145</v>
      </c>
      <c r="J5" s="108">
        <f>SUM(F5,G5,H5,I5)</f>
        <v>5480</v>
      </c>
    </row>
    <row r="6" spans="1:10" x14ac:dyDescent="0.2">
      <c r="A6" s="3" t="s">
        <v>11</v>
      </c>
      <c r="B6" s="107">
        <v>33</v>
      </c>
      <c r="C6" s="108">
        <v>316</v>
      </c>
      <c r="D6" s="108">
        <v>3089</v>
      </c>
      <c r="E6" s="108">
        <v>5064</v>
      </c>
      <c r="F6" s="108">
        <v>2628</v>
      </c>
      <c r="G6" s="108">
        <v>238</v>
      </c>
      <c r="H6" s="108">
        <v>345</v>
      </c>
      <c r="I6" s="108">
        <v>79</v>
      </c>
      <c r="J6" s="108">
        <f t="shared" ref="J6:J9" si="0">SUM(F6,G6,H6,I6)</f>
        <v>3290</v>
      </c>
    </row>
    <row r="7" spans="1:10" x14ac:dyDescent="0.2">
      <c r="A7" s="3" t="s">
        <v>12</v>
      </c>
      <c r="B7" s="107">
        <v>52</v>
      </c>
      <c r="C7" s="108">
        <v>387</v>
      </c>
      <c r="D7" s="108">
        <v>2362</v>
      </c>
      <c r="E7" s="108">
        <v>4579</v>
      </c>
      <c r="F7" s="108">
        <v>1256</v>
      </c>
      <c r="G7" s="108">
        <v>148</v>
      </c>
      <c r="H7" s="108">
        <v>296</v>
      </c>
      <c r="I7" s="108">
        <v>60</v>
      </c>
      <c r="J7" s="108">
        <f t="shared" si="0"/>
        <v>1760</v>
      </c>
    </row>
    <row r="8" spans="1:10" x14ac:dyDescent="0.2">
      <c r="A8" s="3" t="s">
        <v>13</v>
      </c>
      <c r="B8" s="107">
        <v>35</v>
      </c>
      <c r="C8" s="108">
        <v>199</v>
      </c>
      <c r="D8" s="108">
        <v>1000</v>
      </c>
      <c r="E8" s="108">
        <v>2027</v>
      </c>
      <c r="F8" s="108">
        <v>469</v>
      </c>
      <c r="G8" s="108">
        <v>85</v>
      </c>
      <c r="H8" s="108">
        <v>238</v>
      </c>
      <c r="I8" s="108">
        <v>19</v>
      </c>
      <c r="J8" s="108">
        <f t="shared" si="0"/>
        <v>811</v>
      </c>
    </row>
    <row r="9" spans="1:10" ht="13.5" thickBot="1" x14ac:dyDescent="0.25">
      <c r="A9" s="3" t="s">
        <v>14</v>
      </c>
      <c r="B9" s="107">
        <v>25</v>
      </c>
      <c r="C9" s="108">
        <v>47</v>
      </c>
      <c r="D9" s="108">
        <v>514</v>
      </c>
      <c r="E9" s="108">
        <v>1208</v>
      </c>
      <c r="F9" s="108">
        <v>279</v>
      </c>
      <c r="G9" s="108">
        <v>57</v>
      </c>
      <c r="H9" s="108">
        <v>172</v>
      </c>
      <c r="I9" s="108">
        <v>22</v>
      </c>
      <c r="J9" s="108">
        <f t="shared" si="0"/>
        <v>530</v>
      </c>
    </row>
    <row r="10" spans="1:10" ht="13.5" thickBot="1" x14ac:dyDescent="0.25">
      <c r="A10" s="100" t="s">
        <v>15</v>
      </c>
      <c r="B10" s="41">
        <f>SUM(B5:B9)</f>
        <v>167</v>
      </c>
      <c r="C10" s="87">
        <f t="shared" ref="C10:I10" si="1">SUM(C5:C9)</f>
        <v>1656</v>
      </c>
      <c r="D10" s="87">
        <f t="shared" si="1"/>
        <v>12137</v>
      </c>
      <c r="E10" s="87">
        <f t="shared" si="1"/>
        <v>21658</v>
      </c>
      <c r="F10" s="87">
        <f t="shared" si="1"/>
        <v>9178</v>
      </c>
      <c r="G10" s="87">
        <f t="shared" si="1"/>
        <v>1156</v>
      </c>
      <c r="H10" s="87">
        <f t="shared" si="1"/>
        <v>1212</v>
      </c>
      <c r="I10" s="88">
        <f t="shared" si="1"/>
        <v>325</v>
      </c>
      <c r="J10" s="88">
        <f>SUM(J5:J9)</f>
        <v>11871</v>
      </c>
    </row>
    <row r="11" spans="1:10" x14ac:dyDescent="0.2">
      <c r="A11" s="102" t="s">
        <v>77</v>
      </c>
      <c r="B11" s="123">
        <v>2</v>
      </c>
      <c r="C11" s="121">
        <v>6</v>
      </c>
      <c r="D11" s="109">
        <v>97</v>
      </c>
      <c r="E11" s="109">
        <v>112</v>
      </c>
      <c r="F11" s="109">
        <v>18</v>
      </c>
      <c r="G11" s="109">
        <v>4</v>
      </c>
      <c r="H11" s="109">
        <v>2</v>
      </c>
      <c r="I11" s="110">
        <v>0</v>
      </c>
      <c r="J11" s="89">
        <f>SUM(F11,G11,H11,I11)</f>
        <v>24</v>
      </c>
    </row>
    <row r="12" spans="1:10" x14ac:dyDescent="0.2">
      <c r="A12" s="103" t="s">
        <v>16</v>
      </c>
      <c r="B12" s="112">
        <v>35</v>
      </c>
      <c r="C12" s="107">
        <v>0</v>
      </c>
      <c r="D12" s="108">
        <v>1491</v>
      </c>
      <c r="E12" s="108">
        <v>2890</v>
      </c>
      <c r="F12" s="108">
        <v>193</v>
      </c>
      <c r="G12" s="108">
        <v>17</v>
      </c>
      <c r="H12" s="108">
        <v>79</v>
      </c>
      <c r="I12" s="111">
        <v>9</v>
      </c>
      <c r="J12" s="112">
        <f>SUM(F12,G12,H12,I12)</f>
        <v>298</v>
      </c>
    </row>
    <row r="13" spans="1:10" x14ac:dyDescent="0.2">
      <c r="A13" s="103" t="s">
        <v>17</v>
      </c>
      <c r="B13" s="112">
        <v>88</v>
      </c>
      <c r="C13" s="107">
        <v>10</v>
      </c>
      <c r="D13" s="108">
        <v>2939</v>
      </c>
      <c r="E13" s="108">
        <v>4456</v>
      </c>
      <c r="F13" s="108">
        <v>549</v>
      </c>
      <c r="G13" s="108">
        <v>48</v>
      </c>
      <c r="H13" s="108">
        <v>170</v>
      </c>
      <c r="I13" s="111">
        <v>0</v>
      </c>
      <c r="J13" s="112">
        <f t="shared" ref="J13:J19" si="2">SUM(F13,G13,H13,I13)</f>
        <v>767</v>
      </c>
    </row>
    <row r="14" spans="1:10" ht="13.5" customHeight="1" x14ac:dyDescent="0.2">
      <c r="A14" s="103" t="s">
        <v>18</v>
      </c>
      <c r="B14" s="112">
        <v>5</v>
      </c>
      <c r="C14" s="107">
        <v>486</v>
      </c>
      <c r="D14" s="108">
        <v>236</v>
      </c>
      <c r="E14" s="108">
        <v>818</v>
      </c>
      <c r="F14" s="108">
        <v>454</v>
      </c>
      <c r="G14" s="108">
        <v>52</v>
      </c>
      <c r="H14" s="108">
        <v>18</v>
      </c>
      <c r="I14" s="111">
        <v>1</v>
      </c>
      <c r="J14" s="112">
        <f t="shared" si="2"/>
        <v>525</v>
      </c>
    </row>
    <row r="15" spans="1:10" ht="13.5" customHeight="1" x14ac:dyDescent="0.2">
      <c r="A15" s="103" t="s">
        <v>19</v>
      </c>
      <c r="B15" s="112">
        <v>20</v>
      </c>
      <c r="C15" s="107">
        <v>606</v>
      </c>
      <c r="D15" s="108">
        <v>154</v>
      </c>
      <c r="E15" s="108">
        <v>1245</v>
      </c>
      <c r="F15" s="108">
        <v>122</v>
      </c>
      <c r="G15" s="108">
        <v>16</v>
      </c>
      <c r="H15" s="108">
        <v>19</v>
      </c>
      <c r="I15" s="111">
        <v>4</v>
      </c>
      <c r="J15" s="112">
        <f t="shared" si="2"/>
        <v>161</v>
      </c>
    </row>
    <row r="16" spans="1:10" ht="13.5" customHeight="1" x14ac:dyDescent="0.2">
      <c r="A16" s="103" t="s">
        <v>20</v>
      </c>
      <c r="B16" s="74">
        <v>14</v>
      </c>
      <c r="C16" s="26">
        <v>351</v>
      </c>
      <c r="D16" s="27">
        <v>34</v>
      </c>
      <c r="E16" s="27">
        <v>860</v>
      </c>
      <c r="F16" s="27">
        <v>69</v>
      </c>
      <c r="G16" s="27">
        <v>17</v>
      </c>
      <c r="H16" s="27">
        <v>20</v>
      </c>
      <c r="I16" s="90">
        <v>6</v>
      </c>
      <c r="J16" s="74">
        <f t="shared" si="2"/>
        <v>112</v>
      </c>
    </row>
    <row r="17" spans="1:10" ht="13.5" customHeight="1" x14ac:dyDescent="0.2">
      <c r="A17" s="103" t="s">
        <v>79</v>
      </c>
      <c r="B17" s="74">
        <v>2</v>
      </c>
      <c r="C17" s="26">
        <v>0</v>
      </c>
      <c r="D17" s="27">
        <v>2</v>
      </c>
      <c r="E17" s="27">
        <v>6</v>
      </c>
      <c r="F17" s="27">
        <v>4</v>
      </c>
      <c r="G17" s="27">
        <v>4</v>
      </c>
      <c r="H17" s="27">
        <v>0</v>
      </c>
      <c r="I17" s="90">
        <v>0</v>
      </c>
      <c r="J17" s="74">
        <f t="shared" si="2"/>
        <v>8</v>
      </c>
    </row>
    <row r="18" spans="1:10" ht="13.5" customHeight="1" x14ac:dyDescent="0.2">
      <c r="A18" s="103" t="s">
        <v>84</v>
      </c>
      <c r="B18" s="74">
        <v>1</v>
      </c>
      <c r="C18" s="26">
        <v>0</v>
      </c>
      <c r="D18" s="26">
        <v>4</v>
      </c>
      <c r="E18" s="26">
        <v>4</v>
      </c>
      <c r="F18" s="26">
        <v>2</v>
      </c>
      <c r="G18" s="26"/>
      <c r="H18" s="26">
        <v>1</v>
      </c>
      <c r="I18" s="72"/>
      <c r="J18" s="74">
        <f t="shared" si="2"/>
        <v>3</v>
      </c>
    </row>
    <row r="19" spans="1:10" ht="13.5" thickBot="1" x14ac:dyDescent="0.25">
      <c r="A19" s="104" t="s">
        <v>66</v>
      </c>
      <c r="B19" s="75">
        <v>4</v>
      </c>
      <c r="C19" s="26">
        <v>1</v>
      </c>
      <c r="D19" s="26">
        <v>40</v>
      </c>
      <c r="E19" s="26">
        <v>124</v>
      </c>
      <c r="F19" s="26">
        <v>4</v>
      </c>
      <c r="G19" s="26">
        <v>0</v>
      </c>
      <c r="H19" s="26">
        <v>2</v>
      </c>
      <c r="I19" s="72">
        <v>0</v>
      </c>
      <c r="J19" s="74">
        <f t="shared" si="2"/>
        <v>6</v>
      </c>
    </row>
    <row r="20" spans="1:10" ht="13.5" customHeight="1" thickBot="1" x14ac:dyDescent="0.25">
      <c r="A20" s="101" t="s">
        <v>15</v>
      </c>
      <c r="B20" s="122">
        <f>SUM(B11:B19)</f>
        <v>171</v>
      </c>
      <c r="C20" s="91">
        <f t="shared" ref="C20:I20" si="3">SUM(C11:C19)</f>
        <v>1460</v>
      </c>
      <c r="D20" s="91">
        <f t="shared" si="3"/>
        <v>4997</v>
      </c>
      <c r="E20" s="91">
        <f t="shared" si="3"/>
        <v>10515</v>
      </c>
      <c r="F20" s="91">
        <f t="shared" si="3"/>
        <v>1415</v>
      </c>
      <c r="G20" s="91">
        <f t="shared" si="3"/>
        <v>158</v>
      </c>
      <c r="H20" s="91">
        <f t="shared" si="3"/>
        <v>311</v>
      </c>
      <c r="I20" s="91">
        <f t="shared" si="3"/>
        <v>20</v>
      </c>
      <c r="J20" s="87">
        <f>SUM(J11:J19)</f>
        <v>1904</v>
      </c>
    </row>
    <row r="21" spans="1:10" ht="13.5" customHeight="1" thickBot="1" x14ac:dyDescent="0.25">
      <c r="A21" s="5" t="s">
        <v>21</v>
      </c>
      <c r="B21" s="86">
        <v>37</v>
      </c>
      <c r="C21" s="86">
        <v>4</v>
      </c>
      <c r="D21" s="86">
        <v>486</v>
      </c>
      <c r="E21" s="86">
        <v>1078</v>
      </c>
      <c r="F21" s="86">
        <v>239</v>
      </c>
      <c r="G21" s="86">
        <v>2</v>
      </c>
      <c r="H21" s="86">
        <v>70</v>
      </c>
      <c r="I21" s="86">
        <v>3</v>
      </c>
      <c r="J21" s="86">
        <f>SUM(F21,G21,H21,I21)</f>
        <v>314</v>
      </c>
    </row>
    <row r="22" spans="1:10" s="6" customFormat="1" ht="21" customHeight="1" thickBot="1" x14ac:dyDescent="0.25">
      <c r="A22" s="42" t="s">
        <v>22</v>
      </c>
      <c r="B22" s="43">
        <f>SUM(B10,B20,B21)</f>
        <v>375</v>
      </c>
      <c r="C22" s="43">
        <f t="shared" ref="C22:J22" si="4">SUM(C10,C20,C21)</f>
        <v>3120</v>
      </c>
      <c r="D22" s="43">
        <f t="shared" si="4"/>
        <v>17620</v>
      </c>
      <c r="E22" s="43">
        <f t="shared" si="4"/>
        <v>33251</v>
      </c>
      <c r="F22" s="43">
        <f t="shared" si="4"/>
        <v>10832</v>
      </c>
      <c r="G22" s="43">
        <f t="shared" si="4"/>
        <v>1316</v>
      </c>
      <c r="H22" s="43">
        <f t="shared" si="4"/>
        <v>1593</v>
      </c>
      <c r="I22" s="43">
        <f t="shared" si="4"/>
        <v>348</v>
      </c>
      <c r="J22" s="43">
        <f t="shared" si="4"/>
        <v>14089</v>
      </c>
    </row>
    <row r="23" spans="1:10" ht="16.5" customHeight="1" thickBo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</row>
    <row r="24" spans="1:10" ht="15" customHeight="1" x14ac:dyDescent="0.2">
      <c r="A24" s="126" t="s">
        <v>23</v>
      </c>
      <c r="B24" s="128" t="s">
        <v>0</v>
      </c>
      <c r="C24" s="128" t="s">
        <v>1</v>
      </c>
      <c r="D24" s="128" t="s">
        <v>2</v>
      </c>
      <c r="E24" s="128" t="s">
        <v>3</v>
      </c>
      <c r="F24" s="128" t="s">
        <v>4</v>
      </c>
      <c r="G24" s="128"/>
      <c r="H24" s="128" t="s">
        <v>5</v>
      </c>
      <c r="I24" s="144"/>
      <c r="J24" s="145" t="s">
        <v>6</v>
      </c>
    </row>
    <row r="25" spans="1:10" ht="18" customHeight="1" thickBot="1" x14ac:dyDescent="0.25">
      <c r="A25" s="127"/>
      <c r="B25" s="129"/>
      <c r="C25" s="129"/>
      <c r="D25" s="129"/>
      <c r="E25" s="129"/>
      <c r="F25" s="2" t="s">
        <v>8</v>
      </c>
      <c r="G25" s="2" t="s">
        <v>9</v>
      </c>
      <c r="H25" s="2" t="s">
        <v>8</v>
      </c>
      <c r="I25" s="73" t="s">
        <v>9</v>
      </c>
      <c r="J25" s="146"/>
    </row>
    <row r="26" spans="1:10" x14ac:dyDescent="0.2">
      <c r="A26" s="3" t="s">
        <v>10</v>
      </c>
      <c r="B26" s="26">
        <v>7</v>
      </c>
      <c r="C26" s="27">
        <v>39</v>
      </c>
      <c r="D26" s="27">
        <v>989</v>
      </c>
      <c r="E26" s="27">
        <v>1414</v>
      </c>
      <c r="F26" s="27">
        <v>708</v>
      </c>
      <c r="G26" s="27">
        <v>32</v>
      </c>
      <c r="H26" s="27">
        <v>41</v>
      </c>
      <c r="I26" s="62">
        <v>18</v>
      </c>
      <c r="J26" s="74">
        <f>SUM(F26,G26,H26,I26)</f>
        <v>799</v>
      </c>
    </row>
    <row r="27" spans="1:10" x14ac:dyDescent="0.2">
      <c r="A27" s="3" t="s">
        <v>11</v>
      </c>
      <c r="B27" s="26">
        <v>6</v>
      </c>
      <c r="C27" s="27">
        <v>28</v>
      </c>
      <c r="D27" s="27">
        <v>527</v>
      </c>
      <c r="E27" s="27">
        <v>966</v>
      </c>
      <c r="F27" s="27">
        <v>239</v>
      </c>
      <c r="G27" s="27">
        <v>18</v>
      </c>
      <c r="H27" s="27">
        <v>41</v>
      </c>
      <c r="I27" s="62">
        <v>15</v>
      </c>
      <c r="J27" s="74">
        <f t="shared" ref="J27:J32" si="5">SUM(F27,G27,H27,I27)</f>
        <v>313</v>
      </c>
    </row>
    <row r="28" spans="1:10" x14ac:dyDescent="0.2">
      <c r="A28" s="3" t="s">
        <v>12</v>
      </c>
      <c r="B28" s="26">
        <v>12</v>
      </c>
      <c r="C28" s="27">
        <v>35</v>
      </c>
      <c r="D28" s="27">
        <v>894</v>
      </c>
      <c r="E28" s="27">
        <v>1635</v>
      </c>
      <c r="F28" s="27">
        <v>185</v>
      </c>
      <c r="G28" s="27">
        <v>33</v>
      </c>
      <c r="H28" s="27">
        <v>46</v>
      </c>
      <c r="I28" s="62">
        <v>22</v>
      </c>
      <c r="J28" s="74">
        <f t="shared" si="5"/>
        <v>286</v>
      </c>
    </row>
    <row r="29" spans="1:10" x14ac:dyDescent="0.2">
      <c r="A29" s="3" t="s">
        <v>13</v>
      </c>
      <c r="B29" s="26">
        <v>4</v>
      </c>
      <c r="C29" s="27">
        <v>1</v>
      </c>
      <c r="D29" s="27">
        <v>108</v>
      </c>
      <c r="E29" s="27">
        <v>249</v>
      </c>
      <c r="F29" s="27">
        <v>20</v>
      </c>
      <c r="G29" s="27">
        <v>2</v>
      </c>
      <c r="H29" s="27">
        <v>6</v>
      </c>
      <c r="I29" s="62">
        <v>2</v>
      </c>
      <c r="J29" s="74">
        <f t="shared" si="5"/>
        <v>30</v>
      </c>
    </row>
    <row r="30" spans="1:10" x14ac:dyDescent="0.2">
      <c r="A30" s="3" t="s">
        <v>14</v>
      </c>
      <c r="B30" s="26">
        <v>13</v>
      </c>
      <c r="C30" s="27">
        <v>2</v>
      </c>
      <c r="D30" s="27">
        <v>269</v>
      </c>
      <c r="E30" s="27">
        <v>526</v>
      </c>
      <c r="F30" s="27">
        <v>28</v>
      </c>
      <c r="G30" s="27">
        <v>4</v>
      </c>
      <c r="H30" s="27">
        <v>10</v>
      </c>
      <c r="I30" s="62">
        <v>1</v>
      </c>
      <c r="J30" s="74">
        <f t="shared" si="5"/>
        <v>43</v>
      </c>
    </row>
    <row r="31" spans="1:10" x14ac:dyDescent="0.2">
      <c r="A31" s="3" t="s">
        <v>24</v>
      </c>
      <c r="B31" s="26">
        <v>5</v>
      </c>
      <c r="C31" s="26">
        <v>0</v>
      </c>
      <c r="D31" s="26">
        <v>180</v>
      </c>
      <c r="E31" s="26">
        <v>326</v>
      </c>
      <c r="F31" s="26">
        <v>24</v>
      </c>
      <c r="G31" s="26">
        <v>0</v>
      </c>
      <c r="H31" s="26">
        <v>13</v>
      </c>
      <c r="I31" s="72">
        <v>0</v>
      </c>
      <c r="J31" s="74">
        <f t="shared" si="5"/>
        <v>37</v>
      </c>
    </row>
    <row r="32" spans="1:10" ht="13.5" thickBot="1" x14ac:dyDescent="0.25">
      <c r="A32" s="3" t="s">
        <v>66</v>
      </c>
      <c r="B32" s="26">
        <v>3</v>
      </c>
      <c r="C32" s="26">
        <v>0</v>
      </c>
      <c r="D32" s="26">
        <v>20</v>
      </c>
      <c r="E32" s="26">
        <v>30</v>
      </c>
      <c r="F32" s="26">
        <v>4</v>
      </c>
      <c r="G32" s="26">
        <v>0</v>
      </c>
      <c r="H32" s="26">
        <v>2</v>
      </c>
      <c r="I32" s="72">
        <v>0</v>
      </c>
      <c r="J32" s="75">
        <f t="shared" si="5"/>
        <v>6</v>
      </c>
    </row>
    <row r="33" spans="1:10" ht="13.5" thickBot="1" x14ac:dyDescent="0.25">
      <c r="A33" s="5" t="s">
        <v>15</v>
      </c>
      <c r="B33" s="29">
        <f t="shared" ref="B33:J33" si="6">SUM(B26:B32)</f>
        <v>50</v>
      </c>
      <c r="C33" s="29">
        <f t="shared" si="6"/>
        <v>105</v>
      </c>
      <c r="D33" s="29">
        <f t="shared" si="6"/>
        <v>2987</v>
      </c>
      <c r="E33" s="29">
        <f t="shared" si="6"/>
        <v>5146</v>
      </c>
      <c r="F33" s="29">
        <f t="shared" si="6"/>
        <v>1208</v>
      </c>
      <c r="G33" s="29">
        <f t="shared" si="6"/>
        <v>89</v>
      </c>
      <c r="H33" s="29">
        <f t="shared" si="6"/>
        <v>159</v>
      </c>
      <c r="I33" s="29">
        <f t="shared" si="6"/>
        <v>58</v>
      </c>
      <c r="J33" s="29">
        <f t="shared" si="6"/>
        <v>1514</v>
      </c>
    </row>
    <row r="34" spans="1:10" ht="13.5" thickBot="1" x14ac:dyDescent="0.25">
      <c r="A34" s="5" t="s">
        <v>85</v>
      </c>
      <c r="B34" s="29">
        <v>25</v>
      </c>
      <c r="C34" s="29">
        <v>21</v>
      </c>
      <c r="D34" s="29">
        <v>547</v>
      </c>
      <c r="E34" s="29">
        <v>958</v>
      </c>
      <c r="F34" s="29">
        <v>102</v>
      </c>
      <c r="G34" s="29">
        <v>17</v>
      </c>
      <c r="H34" s="29">
        <v>39</v>
      </c>
      <c r="I34" s="29">
        <v>5</v>
      </c>
      <c r="J34" s="29">
        <f>SUM(F34,G34,H34,I34)</f>
        <v>163</v>
      </c>
    </row>
    <row r="35" spans="1:10" ht="13.5" thickBot="1" x14ac:dyDescent="0.25">
      <c r="A35" s="5" t="s">
        <v>21</v>
      </c>
      <c r="B35" s="29">
        <v>9</v>
      </c>
      <c r="C35" s="29">
        <v>0</v>
      </c>
      <c r="D35" s="29">
        <v>184</v>
      </c>
      <c r="E35" s="29">
        <v>351</v>
      </c>
      <c r="F35" s="29">
        <v>13</v>
      </c>
      <c r="G35" s="29">
        <v>0</v>
      </c>
      <c r="H35" s="29">
        <v>2</v>
      </c>
      <c r="I35" s="29">
        <f>'[1]name of hotels aug.2017'!L617</f>
        <v>0</v>
      </c>
      <c r="J35" s="29">
        <f>SUM(F35,G35,H35,I35)</f>
        <v>15</v>
      </c>
    </row>
    <row r="36" spans="1:10" s="6" customFormat="1" ht="21" customHeight="1" thickBot="1" x14ac:dyDescent="0.25">
      <c r="A36" s="42" t="s">
        <v>25</v>
      </c>
      <c r="B36" s="43">
        <f>SUM(B33:B35)</f>
        <v>84</v>
      </c>
      <c r="C36" s="43">
        <f t="shared" ref="C36:J36" si="7">SUM(C33:C35)</f>
        <v>126</v>
      </c>
      <c r="D36" s="43">
        <f t="shared" si="7"/>
        <v>3718</v>
      </c>
      <c r="E36" s="43">
        <f t="shared" si="7"/>
        <v>6455</v>
      </c>
      <c r="F36" s="43">
        <f t="shared" si="7"/>
        <v>1323</v>
      </c>
      <c r="G36" s="43">
        <f t="shared" si="7"/>
        <v>106</v>
      </c>
      <c r="H36" s="43">
        <f t="shared" si="7"/>
        <v>200</v>
      </c>
      <c r="I36" s="43">
        <f>SUM(I33:I35)</f>
        <v>63</v>
      </c>
      <c r="J36" s="43">
        <f t="shared" si="7"/>
        <v>1692</v>
      </c>
    </row>
    <row r="37" spans="1:10" ht="18" customHeight="1" thickBot="1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</row>
    <row r="38" spans="1:10" ht="15" customHeight="1" x14ac:dyDescent="0.2">
      <c r="A38" s="126" t="s">
        <v>26</v>
      </c>
      <c r="B38" s="128" t="s">
        <v>0</v>
      </c>
      <c r="C38" s="128" t="s">
        <v>1</v>
      </c>
      <c r="D38" s="128" t="s">
        <v>2</v>
      </c>
      <c r="E38" s="128" t="s">
        <v>3</v>
      </c>
      <c r="F38" s="128" t="s">
        <v>4</v>
      </c>
      <c r="G38" s="128"/>
      <c r="H38" s="128" t="s">
        <v>5</v>
      </c>
      <c r="I38" s="128"/>
      <c r="J38" s="130" t="s">
        <v>6</v>
      </c>
    </row>
    <row r="39" spans="1:10" ht="18" customHeight="1" thickBot="1" x14ac:dyDescent="0.25">
      <c r="A39" s="127"/>
      <c r="B39" s="129"/>
      <c r="C39" s="129"/>
      <c r="D39" s="129"/>
      <c r="E39" s="129"/>
      <c r="F39" s="2" t="s">
        <v>8</v>
      </c>
      <c r="G39" s="2" t="s">
        <v>9</v>
      </c>
      <c r="H39" s="2" t="s">
        <v>8</v>
      </c>
      <c r="I39" s="2" t="s">
        <v>9</v>
      </c>
      <c r="J39" s="131"/>
    </row>
    <row r="40" spans="1:10" x14ac:dyDescent="0.2">
      <c r="A40" s="10" t="s">
        <v>10</v>
      </c>
      <c r="B40" s="26">
        <v>9</v>
      </c>
      <c r="C40" s="26">
        <v>257</v>
      </c>
      <c r="D40" s="26">
        <v>2245</v>
      </c>
      <c r="E40" s="26">
        <v>3169</v>
      </c>
      <c r="F40" s="26">
        <v>1094</v>
      </c>
      <c r="G40" s="26">
        <v>99</v>
      </c>
      <c r="H40" s="26">
        <v>362</v>
      </c>
      <c r="I40" s="26">
        <v>35</v>
      </c>
      <c r="J40" s="26">
        <f>SUM(F40:I40)</f>
        <v>1590</v>
      </c>
    </row>
    <row r="41" spans="1:10" x14ac:dyDescent="0.2">
      <c r="A41" s="3" t="s">
        <v>11</v>
      </c>
      <c r="B41" s="26">
        <v>10</v>
      </c>
      <c r="C41" s="26">
        <v>130</v>
      </c>
      <c r="D41" s="26">
        <v>1138</v>
      </c>
      <c r="E41" s="26">
        <v>2375</v>
      </c>
      <c r="F41" s="26">
        <v>231</v>
      </c>
      <c r="G41" s="26">
        <v>21</v>
      </c>
      <c r="H41" s="26">
        <v>85</v>
      </c>
      <c r="I41" s="26">
        <v>8</v>
      </c>
      <c r="J41" s="26">
        <f t="shared" ref="J41:J44" si="8">SUM(F41:I41)</f>
        <v>345</v>
      </c>
    </row>
    <row r="42" spans="1:10" x14ac:dyDescent="0.2">
      <c r="A42" s="3" t="s">
        <v>12</v>
      </c>
      <c r="B42" s="26">
        <v>7</v>
      </c>
      <c r="C42" s="26">
        <v>17</v>
      </c>
      <c r="D42" s="26">
        <v>486</v>
      </c>
      <c r="E42" s="26">
        <v>933</v>
      </c>
      <c r="F42" s="26">
        <v>125</v>
      </c>
      <c r="G42" s="26">
        <v>11</v>
      </c>
      <c r="H42" s="26">
        <v>89</v>
      </c>
      <c r="I42" s="26">
        <v>9</v>
      </c>
      <c r="J42" s="26">
        <f t="shared" si="8"/>
        <v>234</v>
      </c>
    </row>
    <row r="43" spans="1:10" x14ac:dyDescent="0.2">
      <c r="A43" s="3" t="s">
        <v>13</v>
      </c>
      <c r="B43" s="26">
        <v>17</v>
      </c>
      <c r="C43" s="26">
        <v>68</v>
      </c>
      <c r="D43" s="26">
        <v>804</v>
      </c>
      <c r="E43" s="26">
        <v>1787</v>
      </c>
      <c r="F43" s="26">
        <v>83</v>
      </c>
      <c r="G43" s="26">
        <v>8</v>
      </c>
      <c r="H43" s="26">
        <v>70</v>
      </c>
      <c r="I43" s="26">
        <v>7</v>
      </c>
      <c r="J43" s="26">
        <f t="shared" si="8"/>
        <v>168</v>
      </c>
    </row>
    <row r="44" spans="1:10" ht="13.5" thickBot="1" x14ac:dyDescent="0.25">
      <c r="A44" s="3" t="s">
        <v>14</v>
      </c>
      <c r="B44" s="26">
        <v>35</v>
      </c>
      <c r="C44" s="26">
        <v>62</v>
      </c>
      <c r="D44" s="26">
        <v>1172</v>
      </c>
      <c r="E44" s="26">
        <v>2971</v>
      </c>
      <c r="F44" s="26">
        <v>90</v>
      </c>
      <c r="G44" s="26">
        <v>8</v>
      </c>
      <c r="H44" s="26">
        <v>43</v>
      </c>
      <c r="I44" s="26">
        <v>5</v>
      </c>
      <c r="J44" s="26">
        <f t="shared" si="8"/>
        <v>146</v>
      </c>
    </row>
    <row r="45" spans="1:10" ht="13.5" thickBot="1" x14ac:dyDescent="0.25">
      <c r="A45" s="5" t="s">
        <v>15</v>
      </c>
      <c r="B45" s="29">
        <f>SUM(B40:B44)</f>
        <v>78</v>
      </c>
      <c r="C45" s="29">
        <f t="shared" ref="C45:J45" si="9">SUM(C40:C44)</f>
        <v>534</v>
      </c>
      <c r="D45" s="29">
        <f t="shared" si="9"/>
        <v>5845</v>
      </c>
      <c r="E45" s="29">
        <f t="shared" si="9"/>
        <v>11235</v>
      </c>
      <c r="F45" s="29">
        <f t="shared" si="9"/>
        <v>1623</v>
      </c>
      <c r="G45" s="29">
        <f t="shared" si="9"/>
        <v>147</v>
      </c>
      <c r="H45" s="29">
        <f t="shared" si="9"/>
        <v>649</v>
      </c>
      <c r="I45" s="29">
        <f t="shared" si="9"/>
        <v>64</v>
      </c>
      <c r="J45" s="29">
        <f t="shared" si="9"/>
        <v>2483</v>
      </c>
    </row>
    <row r="46" spans="1:10" hidden="1" x14ac:dyDescent="0.2">
      <c r="A46" s="3" t="s">
        <v>17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</row>
    <row r="47" spans="1:10" hidden="1" x14ac:dyDescent="0.2">
      <c r="A47" s="3" t="s">
        <v>20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f>[1]شطب!L101</f>
        <v>0</v>
      </c>
      <c r="J47" s="27">
        <v>0</v>
      </c>
    </row>
    <row r="48" spans="1:10" hidden="1" x14ac:dyDescent="0.2">
      <c r="A48" s="3" t="s">
        <v>21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f>SUM(F48:I48)</f>
        <v>0</v>
      </c>
    </row>
    <row r="49" spans="1:10" ht="13.5" thickBot="1" x14ac:dyDescent="0.25">
      <c r="A49" s="3" t="s">
        <v>27</v>
      </c>
      <c r="B49" s="27">
        <v>19</v>
      </c>
      <c r="C49" s="27">
        <v>0</v>
      </c>
      <c r="D49" s="27">
        <v>319</v>
      </c>
      <c r="E49" s="27">
        <v>806</v>
      </c>
      <c r="F49" s="27">
        <v>34</v>
      </c>
      <c r="G49" s="27">
        <v>3</v>
      </c>
      <c r="H49" s="27">
        <v>25</v>
      </c>
      <c r="I49" s="27">
        <v>0</v>
      </c>
      <c r="J49" s="27">
        <f>I49+H49+G49+F49</f>
        <v>62</v>
      </c>
    </row>
    <row r="50" spans="1:10" ht="17.25" hidden="1" customHeight="1" thickBot="1" x14ac:dyDescent="0.25">
      <c r="A50" s="3" t="s">
        <v>28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</row>
    <row r="51" spans="1:10" s="6" customFormat="1" ht="21" customHeight="1" thickBot="1" x14ac:dyDescent="0.25">
      <c r="A51" s="42" t="s">
        <v>29</v>
      </c>
      <c r="B51" s="43">
        <f>SUM(B46:B50,B45)</f>
        <v>97</v>
      </c>
      <c r="C51" s="43">
        <f t="shared" ref="C51:J51" si="10">SUM(C46:C50,C45)</f>
        <v>534</v>
      </c>
      <c r="D51" s="43">
        <f t="shared" si="10"/>
        <v>6164</v>
      </c>
      <c r="E51" s="43">
        <f t="shared" si="10"/>
        <v>12041</v>
      </c>
      <c r="F51" s="43">
        <f t="shared" si="10"/>
        <v>1657</v>
      </c>
      <c r="G51" s="43">
        <f t="shared" si="10"/>
        <v>150</v>
      </c>
      <c r="H51" s="43">
        <f t="shared" si="10"/>
        <v>674</v>
      </c>
      <c r="I51" s="43">
        <f t="shared" si="10"/>
        <v>64</v>
      </c>
      <c r="J51" s="43">
        <f t="shared" si="10"/>
        <v>2545</v>
      </c>
    </row>
    <row r="52" spans="1:10" ht="13.5" thickBot="1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</row>
    <row r="53" spans="1:10" ht="15" customHeight="1" x14ac:dyDescent="0.2">
      <c r="A53" s="126" t="s">
        <v>30</v>
      </c>
      <c r="B53" s="128" t="s">
        <v>0</v>
      </c>
      <c r="C53" s="128" t="s">
        <v>1</v>
      </c>
      <c r="D53" s="128" t="s">
        <v>2</v>
      </c>
      <c r="E53" s="128" t="s">
        <v>3</v>
      </c>
      <c r="F53" s="128" t="s">
        <v>4</v>
      </c>
      <c r="G53" s="128"/>
      <c r="H53" s="128" t="s">
        <v>5</v>
      </c>
      <c r="I53" s="128"/>
      <c r="J53" s="130" t="s">
        <v>6</v>
      </c>
    </row>
    <row r="54" spans="1:10" ht="18" customHeight="1" thickBot="1" x14ac:dyDescent="0.25">
      <c r="A54" s="127"/>
      <c r="B54" s="129"/>
      <c r="C54" s="129"/>
      <c r="D54" s="129"/>
      <c r="E54" s="129"/>
      <c r="F54" s="2" t="s">
        <v>8</v>
      </c>
      <c r="G54" s="2" t="s">
        <v>9</v>
      </c>
      <c r="H54" s="2" t="s">
        <v>8</v>
      </c>
      <c r="I54" s="2" t="s">
        <v>9</v>
      </c>
      <c r="J54" s="131"/>
    </row>
    <row r="55" spans="1:10" x14ac:dyDescent="0.2">
      <c r="A55" s="3" t="s">
        <v>10</v>
      </c>
      <c r="B55" s="27">
        <v>7</v>
      </c>
      <c r="C55" s="27">
        <v>163</v>
      </c>
      <c r="D55" s="27">
        <v>1948</v>
      </c>
      <c r="E55" s="27">
        <v>2732</v>
      </c>
      <c r="F55" s="27">
        <v>2227</v>
      </c>
      <c r="G55" s="27">
        <v>138</v>
      </c>
      <c r="H55" s="27">
        <v>58</v>
      </c>
      <c r="I55" s="27">
        <v>167</v>
      </c>
      <c r="J55" s="27">
        <f>SUM(F55,G55,H55,I55)</f>
        <v>2590</v>
      </c>
    </row>
    <row r="56" spans="1:10" ht="13.5" thickBot="1" x14ac:dyDescent="0.25">
      <c r="A56" s="3" t="s">
        <v>11</v>
      </c>
      <c r="B56" s="27">
        <v>3</v>
      </c>
      <c r="C56" s="27">
        <v>30</v>
      </c>
      <c r="D56" s="27">
        <v>377</v>
      </c>
      <c r="E56" s="27">
        <v>661</v>
      </c>
      <c r="F56" s="27">
        <v>240</v>
      </c>
      <c r="G56" s="27">
        <v>19</v>
      </c>
      <c r="H56" s="27">
        <v>41</v>
      </c>
      <c r="I56" s="27">
        <v>10</v>
      </c>
      <c r="J56" s="27">
        <f>SUM(F56,G56,H56,I56)</f>
        <v>310</v>
      </c>
    </row>
    <row r="57" spans="1:10" s="6" customFormat="1" ht="21" customHeight="1" thickBot="1" x14ac:dyDescent="0.25">
      <c r="A57" s="42" t="s">
        <v>31</v>
      </c>
      <c r="B57" s="43">
        <f>SUM(B55:B56)</f>
        <v>10</v>
      </c>
      <c r="C57" s="43">
        <f t="shared" ref="C57:I57" si="11">SUM(C55:C56)</f>
        <v>193</v>
      </c>
      <c r="D57" s="43">
        <f t="shared" si="11"/>
        <v>2325</v>
      </c>
      <c r="E57" s="43">
        <f t="shared" si="11"/>
        <v>3393</v>
      </c>
      <c r="F57" s="43">
        <f t="shared" si="11"/>
        <v>2467</v>
      </c>
      <c r="G57" s="43">
        <f t="shared" si="11"/>
        <v>157</v>
      </c>
      <c r="H57" s="43">
        <f t="shared" si="11"/>
        <v>99</v>
      </c>
      <c r="I57" s="43">
        <f t="shared" si="11"/>
        <v>177</v>
      </c>
      <c r="J57" s="43">
        <f>SUM(J55:J56)</f>
        <v>2900</v>
      </c>
    </row>
    <row r="58" spans="1:10" ht="13.5" thickBot="1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">
      <c r="A59" s="44"/>
      <c r="B59" s="128" t="s">
        <v>0</v>
      </c>
      <c r="C59" s="128" t="s">
        <v>1</v>
      </c>
      <c r="D59" s="128" t="s">
        <v>2</v>
      </c>
      <c r="E59" s="128" t="s">
        <v>3</v>
      </c>
      <c r="F59" s="128" t="s">
        <v>4</v>
      </c>
      <c r="G59" s="128"/>
      <c r="H59" s="128" t="s">
        <v>5</v>
      </c>
      <c r="I59" s="128"/>
      <c r="J59" s="130" t="s">
        <v>6</v>
      </c>
    </row>
    <row r="60" spans="1:10" ht="18" customHeight="1" thickBot="1" x14ac:dyDescent="0.25">
      <c r="A60" s="105" t="s">
        <v>33</v>
      </c>
      <c r="B60" s="129"/>
      <c r="C60" s="129"/>
      <c r="D60" s="129"/>
      <c r="E60" s="129"/>
      <c r="F60" s="2" t="s">
        <v>8</v>
      </c>
      <c r="G60" s="2" t="s">
        <v>9</v>
      </c>
      <c r="H60" s="2" t="s">
        <v>8</v>
      </c>
      <c r="I60" s="2" t="s">
        <v>9</v>
      </c>
      <c r="J60" s="131"/>
    </row>
    <row r="61" spans="1:10" x14ac:dyDescent="0.2">
      <c r="A61" s="3" t="s">
        <v>12</v>
      </c>
      <c r="B61" s="26">
        <f>SUM('[1]name of hotels aug.2017'!A139)</f>
        <v>2</v>
      </c>
      <c r="C61" s="26">
        <v>77</v>
      </c>
      <c r="D61" s="26">
        <v>78</v>
      </c>
      <c r="E61" s="26">
        <v>328</v>
      </c>
      <c r="F61" s="26">
        <v>29</v>
      </c>
      <c r="G61" s="26">
        <v>5</v>
      </c>
      <c r="H61" s="26">
        <v>7</v>
      </c>
      <c r="I61" s="26">
        <v>0</v>
      </c>
      <c r="J61" s="26">
        <f>SUM(F61,G61,H61,I61)</f>
        <v>41</v>
      </c>
    </row>
    <row r="62" spans="1:10" x14ac:dyDescent="0.2">
      <c r="A62" s="3" t="s">
        <v>34</v>
      </c>
      <c r="B62" s="26">
        <v>5</v>
      </c>
      <c r="C62" s="26">
        <v>0</v>
      </c>
      <c r="D62" s="26">
        <v>115</v>
      </c>
      <c r="E62" s="26">
        <v>191</v>
      </c>
      <c r="F62" s="26">
        <v>40</v>
      </c>
      <c r="G62" s="26">
        <v>5</v>
      </c>
      <c r="H62" s="26">
        <v>20</v>
      </c>
      <c r="I62" s="26">
        <v>2</v>
      </c>
      <c r="J62" s="26">
        <f>SUM(F62,G62,H62,I62)</f>
        <v>67</v>
      </c>
    </row>
    <row r="63" spans="1:10" ht="13.5" thickBot="1" x14ac:dyDescent="0.25">
      <c r="A63" s="3" t="s">
        <v>14</v>
      </c>
      <c r="B63" s="26">
        <v>5</v>
      </c>
      <c r="C63" s="26">
        <v>0</v>
      </c>
      <c r="D63" s="26">
        <v>85</v>
      </c>
      <c r="E63" s="26">
        <v>164</v>
      </c>
      <c r="F63" s="26">
        <v>22</v>
      </c>
      <c r="G63" s="26">
        <v>1</v>
      </c>
      <c r="H63" s="26">
        <v>6</v>
      </c>
      <c r="I63" s="26">
        <v>0</v>
      </c>
      <c r="J63" s="26">
        <f>SUM(F63,G63,H63,I63)</f>
        <v>29</v>
      </c>
    </row>
    <row r="64" spans="1:10" ht="13.5" thickBot="1" x14ac:dyDescent="0.25">
      <c r="A64" s="5" t="s">
        <v>35</v>
      </c>
      <c r="B64" s="29">
        <f>SUM(B61:B63)</f>
        <v>12</v>
      </c>
      <c r="C64" s="29">
        <f t="shared" ref="C64:I64" si="12">SUM(C61:C63)</f>
        <v>77</v>
      </c>
      <c r="D64" s="29">
        <f t="shared" si="12"/>
        <v>278</v>
      </c>
      <c r="E64" s="29">
        <f t="shared" si="12"/>
        <v>683</v>
      </c>
      <c r="F64" s="29">
        <f t="shared" si="12"/>
        <v>91</v>
      </c>
      <c r="G64" s="29">
        <f t="shared" si="12"/>
        <v>11</v>
      </c>
      <c r="H64" s="29">
        <f t="shared" si="12"/>
        <v>33</v>
      </c>
      <c r="I64" s="29">
        <f t="shared" si="12"/>
        <v>2</v>
      </c>
      <c r="J64" s="29">
        <f>SUM(J61:J63)</f>
        <v>137</v>
      </c>
    </row>
    <row r="65" spans="1:10" x14ac:dyDescent="0.2">
      <c r="A65" s="3" t="s">
        <v>75</v>
      </c>
      <c r="B65" s="26">
        <v>1</v>
      </c>
      <c r="C65" s="26">
        <v>28</v>
      </c>
      <c r="D65" s="26">
        <v>22</v>
      </c>
      <c r="E65" s="26">
        <v>90</v>
      </c>
      <c r="F65" s="26">
        <v>9</v>
      </c>
      <c r="G65" s="26">
        <v>3</v>
      </c>
      <c r="H65" s="26">
        <v>0</v>
      </c>
      <c r="I65" s="26">
        <v>0</v>
      </c>
      <c r="J65" s="26">
        <f>SUM(F65,G65,H65,I65)</f>
        <v>12</v>
      </c>
    </row>
    <row r="66" spans="1:10" x14ac:dyDescent="0.2">
      <c r="A66" s="3" t="s">
        <v>36</v>
      </c>
      <c r="B66" s="26">
        <v>1</v>
      </c>
      <c r="C66" s="26">
        <f>SUM('[1]name of hotels aug.2017'!B454)</f>
        <v>0</v>
      </c>
      <c r="D66" s="26">
        <v>34</v>
      </c>
      <c r="E66" s="26">
        <v>55</v>
      </c>
      <c r="F66" s="26">
        <v>5</v>
      </c>
      <c r="G66" s="26">
        <v>3</v>
      </c>
      <c r="H66" s="26">
        <v>1</v>
      </c>
      <c r="I66" s="26">
        <v>0</v>
      </c>
      <c r="J66" s="26">
        <f>SUM(F66,G66,H66,I66)</f>
        <v>9</v>
      </c>
    </row>
    <row r="67" spans="1:10" x14ac:dyDescent="0.2">
      <c r="A67" s="3" t="s">
        <v>76</v>
      </c>
      <c r="B67" s="26">
        <f>SUM('[1]name of hotels aug.2017'!A491)</f>
        <v>1</v>
      </c>
      <c r="C67" s="26">
        <v>21</v>
      </c>
      <c r="D67" s="26">
        <v>3</v>
      </c>
      <c r="E67" s="26">
        <v>59</v>
      </c>
      <c r="F67" s="26">
        <v>8</v>
      </c>
      <c r="G67" s="26">
        <v>2</v>
      </c>
      <c r="H67" s="26">
        <v>3</v>
      </c>
      <c r="I67" s="26">
        <f>SUM('[1]name of hotels aug.2017'!L491)</f>
        <v>0</v>
      </c>
      <c r="J67" s="26">
        <f>SUM(F67,G67,H67,I67)</f>
        <v>13</v>
      </c>
    </row>
    <row r="68" spans="1:10" ht="13.5" thickBot="1" x14ac:dyDescent="0.25">
      <c r="A68" s="12" t="s">
        <v>21</v>
      </c>
      <c r="B68" s="26">
        <v>1</v>
      </c>
      <c r="C68" s="26">
        <v>0</v>
      </c>
      <c r="D68" s="26">
        <v>10</v>
      </c>
      <c r="E68" s="26">
        <v>14</v>
      </c>
      <c r="F68" s="26">
        <v>10</v>
      </c>
      <c r="G68" s="26">
        <v>2</v>
      </c>
      <c r="H68" s="26">
        <v>0</v>
      </c>
      <c r="I68" s="26">
        <v>0</v>
      </c>
      <c r="J68" s="26">
        <f>SUM(F68,G68,H68,I68)</f>
        <v>12</v>
      </c>
    </row>
    <row r="69" spans="1:10" s="6" customFormat="1" ht="21" customHeight="1" thickBot="1" x14ac:dyDescent="0.25">
      <c r="A69" s="42" t="s">
        <v>37</v>
      </c>
      <c r="B69" s="43">
        <f t="shared" ref="B69:J69" si="13">SUM(B64,B65:B68)</f>
        <v>16</v>
      </c>
      <c r="C69" s="43">
        <f t="shared" si="13"/>
        <v>126</v>
      </c>
      <c r="D69" s="43">
        <f t="shared" si="13"/>
        <v>347</v>
      </c>
      <c r="E69" s="43">
        <f t="shared" si="13"/>
        <v>901</v>
      </c>
      <c r="F69" s="43">
        <f t="shared" si="13"/>
        <v>123</v>
      </c>
      <c r="G69" s="43">
        <f t="shared" si="13"/>
        <v>21</v>
      </c>
      <c r="H69" s="43">
        <f t="shared" si="13"/>
        <v>37</v>
      </c>
      <c r="I69" s="43">
        <f t="shared" si="13"/>
        <v>2</v>
      </c>
      <c r="J69" s="43">
        <f t="shared" si="13"/>
        <v>183</v>
      </c>
    </row>
    <row r="70" spans="1:10" ht="13.5" thickBot="1" x14ac:dyDescent="0.25">
      <c r="A70" s="7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2">
      <c r="A71" s="44"/>
      <c r="B71" s="128" t="s">
        <v>0</v>
      </c>
      <c r="C71" s="128" t="s">
        <v>1</v>
      </c>
      <c r="D71" s="128" t="s">
        <v>2</v>
      </c>
      <c r="E71" s="128" t="s">
        <v>3</v>
      </c>
      <c r="F71" s="128" t="s">
        <v>4</v>
      </c>
      <c r="G71" s="128"/>
      <c r="H71" s="128" t="s">
        <v>5</v>
      </c>
      <c r="I71" s="128"/>
      <c r="J71" s="130" t="s">
        <v>6</v>
      </c>
    </row>
    <row r="72" spans="1:10" ht="18" customHeight="1" thickBot="1" x14ac:dyDescent="0.25">
      <c r="A72" s="106" t="s">
        <v>38</v>
      </c>
      <c r="B72" s="147"/>
      <c r="C72" s="129"/>
      <c r="D72" s="147"/>
      <c r="E72" s="147"/>
      <c r="F72" s="96" t="s">
        <v>8</v>
      </c>
      <c r="G72" s="96" t="s">
        <v>9</v>
      </c>
      <c r="H72" s="96" t="s">
        <v>8</v>
      </c>
      <c r="I72" s="96" t="s">
        <v>9</v>
      </c>
      <c r="J72" s="148"/>
    </row>
    <row r="73" spans="1:10" ht="13.5" thickBot="1" x14ac:dyDescent="0.25">
      <c r="A73" s="45" t="s">
        <v>13</v>
      </c>
      <c r="B73" s="46">
        <v>3</v>
      </c>
      <c r="C73" s="46">
        <v>1</v>
      </c>
      <c r="D73" s="46">
        <v>70</v>
      </c>
      <c r="E73" s="46">
        <v>74</v>
      </c>
      <c r="F73" s="46">
        <v>16</v>
      </c>
      <c r="G73" s="46">
        <v>6</v>
      </c>
      <c r="H73" s="46">
        <v>8</v>
      </c>
      <c r="I73" s="46">
        <f>'[1]name of hotels aug.2017'!L221</f>
        <v>0</v>
      </c>
      <c r="J73" s="47">
        <f>SUM(F73:I73)</f>
        <v>30</v>
      </c>
    </row>
    <row r="74" spans="1:10" ht="13.5" thickBot="1" x14ac:dyDescent="0.25">
      <c r="A74" s="48" t="s">
        <v>14</v>
      </c>
      <c r="B74" s="49">
        <v>1</v>
      </c>
      <c r="C74" s="49">
        <v>0</v>
      </c>
      <c r="D74" s="49">
        <v>14</v>
      </c>
      <c r="E74" s="49">
        <v>58</v>
      </c>
      <c r="F74" s="49">
        <v>5</v>
      </c>
      <c r="G74" s="49">
        <v>2</v>
      </c>
      <c r="H74" s="49">
        <v>5</v>
      </c>
      <c r="I74" s="49">
        <v>0</v>
      </c>
      <c r="J74" s="47">
        <f>SUM(F74:I74)</f>
        <v>12</v>
      </c>
    </row>
    <row r="75" spans="1:10" ht="13.5" thickBot="1" x14ac:dyDescent="0.25">
      <c r="A75" s="48" t="s">
        <v>69</v>
      </c>
      <c r="B75" s="49">
        <v>1</v>
      </c>
      <c r="C75" s="49">
        <v>80</v>
      </c>
      <c r="D75" s="49">
        <v>0</v>
      </c>
      <c r="E75" s="49">
        <v>72</v>
      </c>
      <c r="F75" s="49">
        <v>5</v>
      </c>
      <c r="G75" s="49">
        <v>0</v>
      </c>
      <c r="H75" s="49">
        <v>5</v>
      </c>
      <c r="I75" s="49">
        <v>0</v>
      </c>
      <c r="J75" s="47">
        <f>SUM(F75:I75)</f>
        <v>10</v>
      </c>
    </row>
    <row r="76" spans="1:10" ht="13.5" thickBot="1" x14ac:dyDescent="0.25">
      <c r="A76" s="50" t="s">
        <v>39</v>
      </c>
      <c r="B76" s="51">
        <v>3</v>
      </c>
      <c r="C76" s="51">
        <f>'[1]name of hotels aug.2017'!F657</f>
        <v>0</v>
      </c>
      <c r="D76" s="51">
        <v>22</v>
      </c>
      <c r="E76" s="51">
        <v>52</v>
      </c>
      <c r="F76" s="51">
        <v>12</v>
      </c>
      <c r="G76" s="51">
        <v>1</v>
      </c>
      <c r="H76" s="51">
        <v>2</v>
      </c>
      <c r="I76" s="51">
        <v>1</v>
      </c>
      <c r="J76" s="47">
        <f>SUM(F76:I76)</f>
        <v>16</v>
      </c>
    </row>
    <row r="77" spans="1:10" s="6" customFormat="1" ht="21" customHeight="1" thickBot="1" x14ac:dyDescent="0.25">
      <c r="A77" s="42" t="s">
        <v>40</v>
      </c>
      <c r="B77" s="43">
        <f t="shared" ref="B77:J77" si="14">SUM(B73:B76)</f>
        <v>8</v>
      </c>
      <c r="C77" s="43">
        <f t="shared" si="14"/>
        <v>81</v>
      </c>
      <c r="D77" s="43">
        <f t="shared" si="14"/>
        <v>106</v>
      </c>
      <c r="E77" s="43">
        <f t="shared" si="14"/>
        <v>256</v>
      </c>
      <c r="F77" s="43">
        <f t="shared" si="14"/>
        <v>38</v>
      </c>
      <c r="G77" s="43">
        <f t="shared" si="14"/>
        <v>9</v>
      </c>
      <c r="H77" s="43">
        <f t="shared" si="14"/>
        <v>20</v>
      </c>
      <c r="I77" s="43">
        <f t="shared" si="14"/>
        <v>1</v>
      </c>
      <c r="J77" s="43">
        <f t="shared" si="14"/>
        <v>68</v>
      </c>
    </row>
    <row r="78" spans="1:10" ht="13.5" thickBot="1" x14ac:dyDescent="0.25">
      <c r="A78" s="7"/>
      <c r="B78" s="8"/>
      <c r="C78" s="8"/>
      <c r="D78" s="8"/>
      <c r="E78" s="8"/>
      <c r="F78" s="8"/>
      <c r="G78" s="8"/>
      <c r="H78" s="8"/>
      <c r="I78" s="8"/>
      <c r="J78" s="8"/>
    </row>
    <row r="79" spans="1:10" ht="15" customHeight="1" x14ac:dyDescent="0.2">
      <c r="A79" s="124" t="s">
        <v>41</v>
      </c>
      <c r="B79" s="149" t="s">
        <v>0</v>
      </c>
      <c r="C79" s="128" t="s">
        <v>1</v>
      </c>
      <c r="D79" s="128" t="s">
        <v>2</v>
      </c>
      <c r="E79" s="128" t="s">
        <v>3</v>
      </c>
      <c r="F79" s="128" t="s">
        <v>4</v>
      </c>
      <c r="G79" s="128"/>
      <c r="H79" s="128" t="s">
        <v>5</v>
      </c>
      <c r="I79" s="128"/>
      <c r="J79" s="130" t="s">
        <v>6</v>
      </c>
    </row>
    <row r="80" spans="1:10" ht="18" customHeight="1" thickBot="1" x14ac:dyDescent="0.25">
      <c r="A80" s="125"/>
      <c r="B80" s="150"/>
      <c r="C80" s="129"/>
      <c r="D80" s="129"/>
      <c r="E80" s="129"/>
      <c r="F80" s="2" t="s">
        <v>8</v>
      </c>
      <c r="G80" s="2" t="s">
        <v>9</v>
      </c>
      <c r="H80" s="2" t="s">
        <v>8</v>
      </c>
      <c r="I80" s="2" t="s">
        <v>9</v>
      </c>
      <c r="J80" s="131"/>
    </row>
    <row r="81" spans="1:10" x14ac:dyDescent="0.2">
      <c r="A81" s="52" t="s">
        <v>13</v>
      </c>
      <c r="B81" s="77">
        <v>3</v>
      </c>
      <c r="C81" s="53">
        <f>'[1]name of hotels aug.2017'!F224</f>
        <v>0</v>
      </c>
      <c r="D81" s="53">
        <v>64</v>
      </c>
      <c r="E81" s="53">
        <v>104</v>
      </c>
      <c r="F81" s="53">
        <v>16</v>
      </c>
      <c r="G81" s="53">
        <v>2</v>
      </c>
      <c r="H81" s="53">
        <v>11</v>
      </c>
      <c r="I81" s="53">
        <f>'[1]name of hotels aug.2017'!L224</f>
        <v>0</v>
      </c>
      <c r="J81" s="54">
        <f>SUM(F81:I81)</f>
        <v>29</v>
      </c>
    </row>
    <row r="82" spans="1:10" x14ac:dyDescent="0.2">
      <c r="A82" s="52" t="s">
        <v>14</v>
      </c>
      <c r="B82" s="55">
        <v>1</v>
      </c>
      <c r="C82" s="25">
        <f>'[1]name of hotels aug.2017'!F310</f>
        <v>0</v>
      </c>
      <c r="D82" s="25">
        <v>12</v>
      </c>
      <c r="E82" s="25">
        <v>18</v>
      </c>
      <c r="F82" s="25">
        <v>2</v>
      </c>
      <c r="G82" s="25">
        <f>'[1]name of hotels aug.2017'!J310</f>
        <v>1</v>
      </c>
      <c r="H82" s="25">
        <v>1</v>
      </c>
      <c r="I82" s="25">
        <f>'[1]name of hotels aug.2017'!L310</f>
        <v>0</v>
      </c>
      <c r="J82" s="56">
        <f t="shared" ref="J82:J83" si="15">SUM(F82:I82)</f>
        <v>4</v>
      </c>
    </row>
    <row r="83" spans="1:10" ht="13.5" thickBot="1" x14ac:dyDescent="0.25">
      <c r="A83" s="52" t="s">
        <v>21</v>
      </c>
      <c r="B83" s="78">
        <v>1</v>
      </c>
      <c r="C83" s="57">
        <v>0</v>
      </c>
      <c r="D83" s="57">
        <v>10</v>
      </c>
      <c r="E83" s="57">
        <v>8</v>
      </c>
      <c r="F83" s="57">
        <v>6</v>
      </c>
      <c r="G83" s="57">
        <v>0</v>
      </c>
      <c r="H83" s="57">
        <v>0</v>
      </c>
      <c r="I83" s="57">
        <v>0</v>
      </c>
      <c r="J83" s="58">
        <f t="shared" si="15"/>
        <v>6</v>
      </c>
    </row>
    <row r="84" spans="1:10" s="6" customFormat="1" ht="21" customHeight="1" thickBot="1" x14ac:dyDescent="0.25">
      <c r="A84" s="42" t="s">
        <v>43</v>
      </c>
      <c r="B84" s="43">
        <f>SUM(B81:B83)</f>
        <v>5</v>
      </c>
      <c r="C84" s="43">
        <f t="shared" ref="C84:J84" si="16">SUM(C81:C83)</f>
        <v>0</v>
      </c>
      <c r="D84" s="43">
        <f t="shared" si="16"/>
        <v>86</v>
      </c>
      <c r="E84" s="43">
        <f t="shared" si="16"/>
        <v>130</v>
      </c>
      <c r="F84" s="43">
        <f t="shared" si="16"/>
        <v>24</v>
      </c>
      <c r="G84" s="43">
        <f t="shared" si="16"/>
        <v>3</v>
      </c>
      <c r="H84" s="43">
        <f t="shared" si="16"/>
        <v>12</v>
      </c>
      <c r="I84" s="43">
        <f t="shared" si="16"/>
        <v>0</v>
      </c>
      <c r="J84" s="43">
        <f t="shared" si="16"/>
        <v>39</v>
      </c>
    </row>
    <row r="85" spans="1:10" ht="13.5" thickBot="1" x14ac:dyDescent="0.25">
      <c r="A85" s="7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">
      <c r="A86" s="44"/>
      <c r="B86" s="128" t="s">
        <v>0</v>
      </c>
      <c r="C86" s="128" t="s">
        <v>1</v>
      </c>
      <c r="D86" s="128" t="s">
        <v>2</v>
      </c>
      <c r="E86" s="128" t="s">
        <v>3</v>
      </c>
      <c r="F86" s="128" t="s">
        <v>4</v>
      </c>
      <c r="G86" s="128"/>
      <c r="H86" s="128" t="s">
        <v>5</v>
      </c>
      <c r="I86" s="128"/>
      <c r="J86" s="130" t="s">
        <v>6</v>
      </c>
    </row>
    <row r="87" spans="1:10" ht="18" customHeight="1" thickBot="1" x14ac:dyDescent="0.25">
      <c r="A87" s="105" t="s">
        <v>44</v>
      </c>
      <c r="B87" s="129"/>
      <c r="C87" s="129"/>
      <c r="D87" s="129"/>
      <c r="E87" s="129"/>
      <c r="F87" s="2" t="s">
        <v>8</v>
      </c>
      <c r="G87" s="2" t="s">
        <v>9</v>
      </c>
      <c r="H87" s="2" t="s">
        <v>8</v>
      </c>
      <c r="I87" s="2" t="s">
        <v>9</v>
      </c>
      <c r="J87" s="131"/>
    </row>
    <row r="88" spans="1:10" ht="13.5" thickBot="1" x14ac:dyDescent="0.25">
      <c r="A88" s="10" t="s">
        <v>74</v>
      </c>
      <c r="B88" s="113">
        <f>'[1]name of hotels aug.2017'!$A$226</f>
        <v>1</v>
      </c>
      <c r="C88" s="113">
        <v>2</v>
      </c>
      <c r="D88" s="113">
        <v>53</v>
      </c>
      <c r="E88" s="113">
        <v>70</v>
      </c>
      <c r="F88" s="113">
        <v>14</v>
      </c>
      <c r="G88" s="113">
        <v>1</v>
      </c>
      <c r="H88" s="113">
        <v>2</v>
      </c>
      <c r="I88" s="113">
        <f>'[1]name of hotels aug.2017'!L226</f>
        <v>0</v>
      </c>
      <c r="J88" s="114">
        <f>SUM(F88:I88)</f>
        <v>17</v>
      </c>
    </row>
    <row r="89" spans="1:10" x14ac:dyDescent="0.2">
      <c r="A89" s="52" t="s">
        <v>14</v>
      </c>
      <c r="B89" s="120">
        <v>1</v>
      </c>
      <c r="C89" s="120">
        <v>0</v>
      </c>
      <c r="D89" s="120">
        <v>20</v>
      </c>
      <c r="E89" s="120">
        <v>50</v>
      </c>
      <c r="F89" s="120">
        <v>5</v>
      </c>
      <c r="G89" s="120">
        <v>1</v>
      </c>
      <c r="H89" s="120">
        <v>2</v>
      </c>
      <c r="I89" s="120">
        <v>0</v>
      </c>
      <c r="J89" s="114">
        <f>SUM(F89:I89)</f>
        <v>8</v>
      </c>
    </row>
    <row r="90" spans="1:10" x14ac:dyDescent="0.2">
      <c r="A90" s="52" t="s">
        <v>42</v>
      </c>
      <c r="B90" s="115">
        <f>'[1]name of hotels aug.2017'!A629</f>
        <v>1</v>
      </c>
      <c r="C90" s="115">
        <f>'[1]name of hotels aug.2017'!F629</f>
        <v>0</v>
      </c>
      <c r="D90" s="115">
        <f>'[1]name of hotels aug.2017'!G629</f>
        <v>5</v>
      </c>
      <c r="E90" s="115">
        <v>12</v>
      </c>
      <c r="F90" s="115">
        <v>3</v>
      </c>
      <c r="G90" s="115">
        <f>'[1]name of hotels aug.2017'!J629</f>
        <v>0</v>
      </c>
      <c r="H90" s="115">
        <v>1</v>
      </c>
      <c r="I90" s="115">
        <f>'[1]name of hotels aug.2017'!L629</f>
        <v>0</v>
      </c>
      <c r="J90" s="116">
        <f>SUM(F90:I90)</f>
        <v>4</v>
      </c>
    </row>
    <row r="91" spans="1:10" x14ac:dyDescent="0.2">
      <c r="A91" s="52" t="s">
        <v>82</v>
      </c>
      <c r="B91" s="25">
        <v>1</v>
      </c>
      <c r="C91" s="93">
        <v>0</v>
      </c>
      <c r="D91" s="93">
        <v>10</v>
      </c>
      <c r="E91" s="94">
        <v>15</v>
      </c>
      <c r="F91" s="93">
        <v>4</v>
      </c>
      <c r="G91" s="93">
        <v>0</v>
      </c>
      <c r="H91" s="93">
        <v>0</v>
      </c>
      <c r="I91" s="93">
        <v>0</v>
      </c>
      <c r="J91" s="56">
        <f t="shared" ref="J91:J94" si="17">SUM(F91:I91)</f>
        <v>4</v>
      </c>
    </row>
    <row r="92" spans="1:10" x14ac:dyDescent="0.2">
      <c r="A92" s="52" t="s">
        <v>83</v>
      </c>
      <c r="B92" s="55">
        <v>1</v>
      </c>
      <c r="C92" s="55">
        <v>0</v>
      </c>
      <c r="D92" s="55">
        <v>18</v>
      </c>
      <c r="E92" s="95">
        <v>36</v>
      </c>
      <c r="F92" s="55">
        <v>4</v>
      </c>
      <c r="G92" s="55">
        <v>0</v>
      </c>
      <c r="H92" s="55">
        <v>0</v>
      </c>
      <c r="I92" s="55">
        <v>0</v>
      </c>
      <c r="J92" s="56">
        <f t="shared" si="17"/>
        <v>4</v>
      </c>
    </row>
    <row r="93" spans="1:10" x14ac:dyDescent="0.2">
      <c r="A93" s="52" t="s">
        <v>65</v>
      </c>
      <c r="B93" s="115">
        <v>1</v>
      </c>
      <c r="C93" s="115">
        <v>0</v>
      </c>
      <c r="D93" s="115">
        <v>23</v>
      </c>
      <c r="E93" s="115">
        <v>80</v>
      </c>
      <c r="F93" s="115">
        <v>6</v>
      </c>
      <c r="G93" s="115">
        <v>2</v>
      </c>
      <c r="H93" s="115">
        <v>0</v>
      </c>
      <c r="I93" s="115">
        <v>0</v>
      </c>
      <c r="J93" s="116">
        <f t="shared" si="17"/>
        <v>8</v>
      </c>
    </row>
    <row r="94" spans="1:10" ht="13.5" thickBot="1" x14ac:dyDescent="0.25">
      <c r="A94" s="52" t="s">
        <v>66</v>
      </c>
      <c r="B94" s="117">
        <v>1</v>
      </c>
      <c r="C94" s="117">
        <v>1</v>
      </c>
      <c r="D94" s="117">
        <v>9</v>
      </c>
      <c r="E94" s="117">
        <v>18</v>
      </c>
      <c r="F94" s="117">
        <v>4</v>
      </c>
      <c r="G94" s="117">
        <v>4</v>
      </c>
      <c r="H94" s="117">
        <v>0</v>
      </c>
      <c r="I94" s="117">
        <v>0</v>
      </c>
      <c r="J94" s="118">
        <f t="shared" si="17"/>
        <v>8</v>
      </c>
    </row>
    <row r="95" spans="1:10" s="6" customFormat="1" ht="21" customHeight="1" thickBot="1" x14ac:dyDescent="0.25">
      <c r="A95" s="42" t="s">
        <v>45</v>
      </c>
      <c r="B95" s="43">
        <f>SUM(B88:B94)</f>
        <v>7</v>
      </c>
      <c r="C95" s="43">
        <f t="shared" ref="C95:J95" si="18">SUM(C88:C94)</f>
        <v>3</v>
      </c>
      <c r="D95" s="43">
        <f t="shared" si="18"/>
        <v>138</v>
      </c>
      <c r="E95" s="43">
        <f t="shared" si="18"/>
        <v>281</v>
      </c>
      <c r="F95" s="43">
        <f t="shared" si="18"/>
        <v>40</v>
      </c>
      <c r="G95" s="43">
        <f t="shared" si="18"/>
        <v>8</v>
      </c>
      <c r="H95" s="43">
        <f t="shared" si="18"/>
        <v>5</v>
      </c>
      <c r="I95" s="43">
        <f t="shared" si="18"/>
        <v>0</v>
      </c>
      <c r="J95" s="43">
        <f t="shared" si="18"/>
        <v>53</v>
      </c>
    </row>
    <row r="96" spans="1:10" ht="13.5" thickBot="1" x14ac:dyDescent="0.25">
      <c r="A96" s="7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2">
      <c r="A97" s="44"/>
      <c r="B97" s="128" t="s">
        <v>0</v>
      </c>
      <c r="C97" s="128" t="s">
        <v>1</v>
      </c>
      <c r="D97" s="128" t="s">
        <v>2</v>
      </c>
      <c r="E97" s="128" t="s">
        <v>3</v>
      </c>
      <c r="F97" s="128" t="s">
        <v>4</v>
      </c>
      <c r="G97" s="128"/>
      <c r="H97" s="128" t="s">
        <v>5</v>
      </c>
      <c r="I97" s="128"/>
      <c r="J97" s="130" t="s">
        <v>6</v>
      </c>
    </row>
    <row r="98" spans="1:10" ht="18" customHeight="1" thickBot="1" x14ac:dyDescent="0.25">
      <c r="A98" s="106" t="s">
        <v>46</v>
      </c>
      <c r="B98" s="129"/>
      <c r="C98" s="129"/>
      <c r="D98" s="129"/>
      <c r="E98" s="129"/>
      <c r="F98" s="2" t="s">
        <v>8</v>
      </c>
      <c r="G98" s="2" t="s">
        <v>9</v>
      </c>
      <c r="H98" s="2" t="s">
        <v>8</v>
      </c>
      <c r="I98" s="2" t="s">
        <v>9</v>
      </c>
      <c r="J98" s="131"/>
    </row>
    <row r="99" spans="1:10" x14ac:dyDescent="0.2">
      <c r="A99" s="10" t="s">
        <v>13</v>
      </c>
      <c r="B99" s="53">
        <v>3</v>
      </c>
      <c r="C99" s="53">
        <v>6</v>
      </c>
      <c r="D99" s="53">
        <v>35</v>
      </c>
      <c r="E99" s="53">
        <v>99</v>
      </c>
      <c r="F99" s="53">
        <v>15</v>
      </c>
      <c r="G99" s="53">
        <v>4</v>
      </c>
      <c r="H99" s="53">
        <v>0</v>
      </c>
      <c r="I99" s="53">
        <v>1</v>
      </c>
      <c r="J99" s="54">
        <f>SUM(F99,G99,H99,I99)</f>
        <v>20</v>
      </c>
    </row>
    <row r="100" spans="1:10" x14ac:dyDescent="0.2">
      <c r="A100" s="52" t="s">
        <v>14</v>
      </c>
      <c r="B100" s="25">
        <f>'[1]name of hotels aug.2017'!A312</f>
        <v>1</v>
      </c>
      <c r="C100" s="25">
        <f>'[1]name of hotels aug.2017'!F312</f>
        <v>0</v>
      </c>
      <c r="D100" s="25">
        <v>14</v>
      </c>
      <c r="E100" s="25">
        <f>'[1]name of hotels aug.2017'!H312</f>
        <v>34</v>
      </c>
      <c r="F100" s="25">
        <v>5</v>
      </c>
      <c r="G100" s="25">
        <v>0</v>
      </c>
      <c r="H100" s="25">
        <f>'[1]name of hotels aug.2017'!K312</f>
        <v>0</v>
      </c>
      <c r="I100" s="25">
        <f>'[1]name of hotels aug.2017'!L312</f>
        <v>0</v>
      </c>
      <c r="J100" s="56">
        <f>SUM(F100,G100,H100,I100)</f>
        <v>5</v>
      </c>
    </row>
    <row r="101" spans="1:10" ht="13.5" thickBot="1" x14ac:dyDescent="0.25">
      <c r="A101" s="52" t="s">
        <v>19</v>
      </c>
      <c r="B101" s="57">
        <v>1</v>
      </c>
      <c r="C101" s="57">
        <v>49</v>
      </c>
      <c r="D101" s="57"/>
      <c r="E101" s="57">
        <v>99</v>
      </c>
      <c r="F101" s="57">
        <v>6</v>
      </c>
      <c r="G101" s="57">
        <v>1</v>
      </c>
      <c r="H101" s="57">
        <v>1</v>
      </c>
      <c r="I101" s="57"/>
      <c r="J101" s="56">
        <f>SUM(F101,G101,H101,I101)</f>
        <v>8</v>
      </c>
    </row>
    <row r="102" spans="1:10" s="6" customFormat="1" ht="21" customHeight="1" thickBot="1" x14ac:dyDescent="0.25">
      <c r="A102" s="42" t="s">
        <v>47</v>
      </c>
      <c r="B102" s="43">
        <f>SUM(B99:B101)</f>
        <v>5</v>
      </c>
      <c r="C102" s="43">
        <f t="shared" ref="C102:J102" si="19">SUM(C99:C101)</f>
        <v>55</v>
      </c>
      <c r="D102" s="43">
        <f t="shared" si="19"/>
        <v>49</v>
      </c>
      <c r="E102" s="43">
        <f t="shared" si="19"/>
        <v>232</v>
      </c>
      <c r="F102" s="43">
        <f t="shared" si="19"/>
        <v>26</v>
      </c>
      <c r="G102" s="43">
        <f t="shared" si="19"/>
        <v>5</v>
      </c>
      <c r="H102" s="43">
        <f t="shared" si="19"/>
        <v>1</v>
      </c>
      <c r="I102" s="43">
        <f t="shared" si="19"/>
        <v>1</v>
      </c>
      <c r="J102" s="43">
        <f t="shared" si="19"/>
        <v>33</v>
      </c>
    </row>
    <row r="103" spans="1:10" ht="13.5" thickBo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2">
      <c r="A104" s="44"/>
      <c r="B104" s="128" t="s">
        <v>0</v>
      </c>
      <c r="C104" s="128" t="s">
        <v>1</v>
      </c>
      <c r="D104" s="128" t="s">
        <v>2</v>
      </c>
      <c r="E104" s="128" t="s">
        <v>3</v>
      </c>
      <c r="F104" s="128" t="s">
        <v>4</v>
      </c>
      <c r="G104" s="128"/>
      <c r="H104" s="128" t="s">
        <v>5</v>
      </c>
      <c r="I104" s="128"/>
      <c r="J104" s="130" t="s">
        <v>6</v>
      </c>
    </row>
    <row r="105" spans="1:10" ht="18" customHeight="1" thickBot="1" x14ac:dyDescent="0.25">
      <c r="A105" s="106" t="s">
        <v>48</v>
      </c>
      <c r="B105" s="129"/>
      <c r="C105" s="129"/>
      <c r="D105" s="129"/>
      <c r="E105" s="129"/>
      <c r="F105" s="2" t="s">
        <v>8</v>
      </c>
      <c r="G105" s="2" t="s">
        <v>9</v>
      </c>
      <c r="H105" s="2" t="s">
        <v>8</v>
      </c>
      <c r="I105" s="2" t="s">
        <v>9</v>
      </c>
      <c r="J105" s="131"/>
    </row>
    <row r="106" spans="1:10" x14ac:dyDescent="0.2">
      <c r="A106" s="33" t="s">
        <v>13</v>
      </c>
      <c r="B106" s="77">
        <v>1</v>
      </c>
      <c r="C106" s="53">
        <v>0</v>
      </c>
      <c r="D106" s="53">
        <v>24</v>
      </c>
      <c r="E106" s="53">
        <v>52</v>
      </c>
      <c r="F106" s="53">
        <v>13</v>
      </c>
      <c r="G106" s="53">
        <v>2</v>
      </c>
      <c r="H106" s="53">
        <v>1</v>
      </c>
      <c r="I106" s="53">
        <v>0</v>
      </c>
      <c r="J106" s="54">
        <f>SUM(F106:I106)</f>
        <v>16</v>
      </c>
    </row>
    <row r="107" spans="1:10" hidden="1" x14ac:dyDescent="0.2">
      <c r="A107" s="52" t="s">
        <v>21</v>
      </c>
      <c r="B107" s="55">
        <v>0</v>
      </c>
      <c r="C107" s="25">
        <f>'[1]name of hotels aug.2017'!F596</f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f>'[1]name of hotels aug.2017'!L596</f>
        <v>0</v>
      </c>
      <c r="J107" s="56">
        <v>0</v>
      </c>
    </row>
    <row r="108" spans="1:10" ht="13.5" thickBot="1" x14ac:dyDescent="0.25">
      <c r="A108" s="52" t="s">
        <v>49</v>
      </c>
      <c r="B108" s="78">
        <v>1</v>
      </c>
      <c r="C108" s="57">
        <v>0</v>
      </c>
      <c r="D108" s="57">
        <v>16</v>
      </c>
      <c r="E108" s="57">
        <v>32</v>
      </c>
      <c r="F108" s="57">
        <v>4</v>
      </c>
      <c r="G108" s="57">
        <v>0</v>
      </c>
      <c r="H108" s="57">
        <v>0</v>
      </c>
      <c r="I108" s="57">
        <v>0</v>
      </c>
      <c r="J108" s="58">
        <f>SUM(F108:I108)</f>
        <v>4</v>
      </c>
    </row>
    <row r="109" spans="1:10" s="6" customFormat="1" ht="21" customHeight="1" thickBot="1" x14ac:dyDescent="0.25">
      <c r="A109" s="42" t="s">
        <v>50</v>
      </c>
      <c r="B109" s="43">
        <f>SUM(B106:B108)</f>
        <v>2</v>
      </c>
      <c r="C109" s="43">
        <f t="shared" ref="C109:J109" si="20">SUM(C106:C108)</f>
        <v>0</v>
      </c>
      <c r="D109" s="43">
        <f t="shared" si="20"/>
        <v>40</v>
      </c>
      <c r="E109" s="43">
        <f t="shared" si="20"/>
        <v>84</v>
      </c>
      <c r="F109" s="43">
        <f t="shared" si="20"/>
        <v>17</v>
      </c>
      <c r="G109" s="43">
        <f t="shared" si="20"/>
        <v>2</v>
      </c>
      <c r="H109" s="43">
        <f t="shared" si="20"/>
        <v>1</v>
      </c>
      <c r="I109" s="43">
        <f t="shared" si="20"/>
        <v>0</v>
      </c>
      <c r="J109" s="43">
        <f t="shared" si="20"/>
        <v>20</v>
      </c>
    </row>
    <row r="110" spans="1:10" s="6" customFormat="1" ht="21" customHeight="1" thickBot="1" x14ac:dyDescent="0.25">
      <c r="A110" s="33"/>
      <c r="B110" s="34"/>
      <c r="C110" s="34"/>
      <c r="D110" s="34"/>
      <c r="E110" s="34"/>
      <c r="F110" s="34"/>
      <c r="G110" s="34"/>
      <c r="H110" s="34"/>
      <c r="I110" s="34"/>
      <c r="J110" s="35"/>
    </row>
    <row r="111" spans="1:10" s="6" customFormat="1" ht="21" customHeight="1" x14ac:dyDescent="0.2">
      <c r="A111" s="44"/>
      <c r="B111" s="128" t="s">
        <v>0</v>
      </c>
      <c r="C111" s="128" t="s">
        <v>1</v>
      </c>
      <c r="D111" s="128" t="s">
        <v>2</v>
      </c>
      <c r="E111" s="128" t="s">
        <v>3</v>
      </c>
      <c r="F111" s="128" t="s">
        <v>4</v>
      </c>
      <c r="G111" s="128"/>
      <c r="H111" s="128" t="s">
        <v>5</v>
      </c>
      <c r="I111" s="128"/>
      <c r="J111" s="130" t="s">
        <v>6</v>
      </c>
    </row>
    <row r="112" spans="1:10" s="6" customFormat="1" ht="21" customHeight="1" thickBot="1" x14ac:dyDescent="0.25">
      <c r="A112" s="106" t="s">
        <v>72</v>
      </c>
      <c r="B112" s="129"/>
      <c r="C112" s="129"/>
      <c r="D112" s="129"/>
      <c r="E112" s="129"/>
      <c r="F112" s="2" t="s">
        <v>8</v>
      </c>
      <c r="G112" s="2" t="s">
        <v>9</v>
      </c>
      <c r="H112" s="2" t="s">
        <v>8</v>
      </c>
      <c r="I112" s="2" t="s">
        <v>9</v>
      </c>
      <c r="J112" s="131"/>
    </row>
    <row r="113" spans="1:10" s="6" customFormat="1" ht="14.25" customHeight="1" thickBot="1" x14ac:dyDescent="0.25">
      <c r="A113" s="33" t="s">
        <v>12</v>
      </c>
      <c r="B113" s="77">
        <v>1</v>
      </c>
      <c r="C113" s="53">
        <v>0</v>
      </c>
      <c r="D113" s="53">
        <v>10</v>
      </c>
      <c r="E113" s="53">
        <v>25</v>
      </c>
      <c r="F113" s="53">
        <v>21</v>
      </c>
      <c r="G113" s="53">
        <v>0</v>
      </c>
      <c r="H113" s="53">
        <v>3</v>
      </c>
      <c r="I113" s="53">
        <v>1</v>
      </c>
      <c r="J113" s="54">
        <f>SUM(F113:I113)</f>
        <v>25</v>
      </c>
    </row>
    <row r="114" spans="1:10" s="6" customFormat="1" ht="14.25" customHeight="1" thickBot="1" x14ac:dyDescent="0.25">
      <c r="A114" s="52" t="s">
        <v>70</v>
      </c>
      <c r="B114" s="79">
        <v>1</v>
      </c>
      <c r="C114" s="59">
        <v>0</v>
      </c>
      <c r="D114" s="59">
        <v>18</v>
      </c>
      <c r="E114" s="59">
        <v>26</v>
      </c>
      <c r="F114" s="59">
        <v>10</v>
      </c>
      <c r="G114" s="59">
        <v>0</v>
      </c>
      <c r="H114" s="59">
        <v>0</v>
      </c>
      <c r="I114" s="59">
        <v>0</v>
      </c>
      <c r="J114" s="54">
        <f t="shared" ref="J114:J116" si="21">SUM(F114:I114)</f>
        <v>10</v>
      </c>
    </row>
    <row r="115" spans="1:10" ht="13.5" thickBot="1" x14ac:dyDescent="0.25">
      <c r="A115" s="52" t="s">
        <v>14</v>
      </c>
      <c r="B115" s="80">
        <v>1</v>
      </c>
      <c r="C115" s="70">
        <v>0</v>
      </c>
      <c r="D115" s="70">
        <v>14</v>
      </c>
      <c r="E115" s="70">
        <v>60</v>
      </c>
      <c r="F115" s="70">
        <v>4</v>
      </c>
      <c r="G115" s="70">
        <v>0</v>
      </c>
      <c r="H115" s="70">
        <v>0</v>
      </c>
      <c r="I115" s="70">
        <v>0</v>
      </c>
      <c r="J115" s="54">
        <f t="shared" si="21"/>
        <v>4</v>
      </c>
    </row>
    <row r="116" spans="1:10" ht="13.5" thickBot="1" x14ac:dyDescent="0.25">
      <c r="A116" s="52" t="s">
        <v>80</v>
      </c>
      <c r="B116" s="25">
        <v>1</v>
      </c>
      <c r="C116" s="25">
        <v>0</v>
      </c>
      <c r="D116" s="25">
        <v>4</v>
      </c>
      <c r="E116" s="25">
        <v>10</v>
      </c>
      <c r="F116" s="25">
        <v>0</v>
      </c>
      <c r="G116" s="25">
        <v>3</v>
      </c>
      <c r="H116" s="25">
        <v>0</v>
      </c>
      <c r="I116" s="76">
        <v>0</v>
      </c>
      <c r="J116" s="54">
        <f t="shared" si="21"/>
        <v>3</v>
      </c>
    </row>
    <row r="117" spans="1:10" ht="18" customHeight="1" thickBot="1" x14ac:dyDescent="0.25">
      <c r="A117" s="42" t="s">
        <v>71</v>
      </c>
      <c r="B117" s="71">
        <f>SUM(B113:B116)</f>
        <v>4</v>
      </c>
      <c r="C117" s="71">
        <f t="shared" ref="C117:J117" si="22">SUM(C113:C116)</f>
        <v>0</v>
      </c>
      <c r="D117" s="71">
        <f t="shared" si="22"/>
        <v>46</v>
      </c>
      <c r="E117" s="71">
        <f t="shared" si="22"/>
        <v>121</v>
      </c>
      <c r="F117" s="71">
        <f t="shared" si="22"/>
        <v>35</v>
      </c>
      <c r="G117" s="71">
        <f t="shared" si="22"/>
        <v>3</v>
      </c>
      <c r="H117" s="71">
        <f t="shared" si="22"/>
        <v>3</v>
      </c>
      <c r="I117" s="71">
        <f t="shared" si="22"/>
        <v>1</v>
      </c>
      <c r="J117" s="71">
        <f t="shared" si="22"/>
        <v>42</v>
      </c>
    </row>
    <row r="118" spans="1:10" ht="18" customHeight="1" thickBot="1" x14ac:dyDescent="0.25">
      <c r="A118" s="36"/>
      <c r="B118" s="37"/>
      <c r="C118" s="37"/>
      <c r="D118" s="37"/>
      <c r="E118" s="37"/>
      <c r="F118" s="39"/>
      <c r="G118" s="39"/>
      <c r="H118" s="37"/>
      <c r="I118" s="37"/>
      <c r="J118" s="38"/>
    </row>
    <row r="119" spans="1:10" ht="18" customHeight="1" thickBot="1" x14ac:dyDescent="0.25">
      <c r="A119" s="132" t="s">
        <v>51</v>
      </c>
      <c r="B119" s="140" t="s">
        <v>0</v>
      </c>
      <c r="C119" s="140" t="s">
        <v>1</v>
      </c>
      <c r="D119" s="140" t="s">
        <v>2</v>
      </c>
      <c r="E119" s="140" t="s">
        <v>3</v>
      </c>
      <c r="F119" s="134" t="s">
        <v>4</v>
      </c>
      <c r="G119" s="135"/>
      <c r="H119" s="136" t="s">
        <v>5</v>
      </c>
      <c r="I119" s="137"/>
      <c r="J119" s="138" t="s">
        <v>6</v>
      </c>
    </row>
    <row r="120" spans="1:10" ht="18" customHeight="1" thickBot="1" x14ac:dyDescent="0.25">
      <c r="A120" s="133"/>
      <c r="B120" s="141"/>
      <c r="C120" s="141"/>
      <c r="D120" s="141"/>
      <c r="E120" s="141"/>
      <c r="F120" s="97" t="s">
        <v>8</v>
      </c>
      <c r="G120" s="98" t="s">
        <v>9</v>
      </c>
      <c r="H120" s="2" t="s">
        <v>8</v>
      </c>
      <c r="I120" s="2" t="s">
        <v>9</v>
      </c>
      <c r="J120" s="139"/>
    </row>
    <row r="121" spans="1:10" x14ac:dyDescent="0.2">
      <c r="A121" s="3" t="s">
        <v>11</v>
      </c>
      <c r="B121" s="81">
        <v>1</v>
      </c>
      <c r="C121" s="60">
        <v>19</v>
      </c>
      <c r="D121" s="60">
        <v>78</v>
      </c>
      <c r="E121" s="60">
        <v>148</v>
      </c>
      <c r="F121" s="60">
        <v>135</v>
      </c>
      <c r="G121" s="60">
        <v>12</v>
      </c>
      <c r="H121" s="60">
        <v>3</v>
      </c>
      <c r="I121" s="60">
        <v>1</v>
      </c>
      <c r="J121" s="61">
        <f>SUM(F121:I121)</f>
        <v>151</v>
      </c>
    </row>
    <row r="122" spans="1:10" x14ac:dyDescent="0.2">
      <c r="A122" s="3" t="s">
        <v>12</v>
      </c>
      <c r="B122" s="81">
        <v>4</v>
      </c>
      <c r="C122" s="60">
        <v>3</v>
      </c>
      <c r="D122" s="60">
        <v>195</v>
      </c>
      <c r="E122" s="60">
        <v>280</v>
      </c>
      <c r="F122" s="60">
        <v>46</v>
      </c>
      <c r="G122" s="60">
        <v>16</v>
      </c>
      <c r="H122" s="60">
        <v>1</v>
      </c>
      <c r="I122" s="60">
        <v>0</v>
      </c>
      <c r="J122" s="61">
        <f>SUM(F122:I122)</f>
        <v>63</v>
      </c>
    </row>
    <row r="123" spans="1:10" x14ac:dyDescent="0.2">
      <c r="A123" s="3" t="s">
        <v>13</v>
      </c>
      <c r="B123" s="81">
        <v>2</v>
      </c>
      <c r="C123" s="60">
        <v>1</v>
      </c>
      <c r="D123" s="60">
        <v>67</v>
      </c>
      <c r="E123" s="60">
        <v>127</v>
      </c>
      <c r="F123" s="60">
        <v>13</v>
      </c>
      <c r="G123" s="60">
        <v>3</v>
      </c>
      <c r="H123" s="60">
        <v>11</v>
      </c>
      <c r="I123" s="60">
        <f>'[1]name of hotels aug.2017'!L232</f>
        <v>0</v>
      </c>
      <c r="J123" s="61">
        <f t="shared" ref="J123:J128" si="23">SUM(F123:I123)</f>
        <v>27</v>
      </c>
    </row>
    <row r="124" spans="1:10" x14ac:dyDescent="0.2">
      <c r="A124" s="3" t="s">
        <v>14</v>
      </c>
      <c r="B124" s="26">
        <v>5</v>
      </c>
      <c r="C124" s="27">
        <v>0</v>
      </c>
      <c r="D124" s="27">
        <v>163</v>
      </c>
      <c r="E124" s="27">
        <v>318</v>
      </c>
      <c r="F124" s="27">
        <v>25</v>
      </c>
      <c r="G124" s="27">
        <v>6</v>
      </c>
      <c r="H124" s="27">
        <v>9</v>
      </c>
      <c r="I124" s="27">
        <v>0</v>
      </c>
      <c r="J124" s="61">
        <f t="shared" si="23"/>
        <v>40</v>
      </c>
    </row>
    <row r="125" spans="1:10" s="6" customFormat="1" x14ac:dyDescent="0.2">
      <c r="A125" s="3" t="s">
        <v>17</v>
      </c>
      <c r="B125" s="27">
        <v>2</v>
      </c>
      <c r="C125" s="27">
        <v>0</v>
      </c>
      <c r="D125" s="27">
        <v>33</v>
      </c>
      <c r="E125" s="27">
        <v>50</v>
      </c>
      <c r="F125" s="27">
        <v>7</v>
      </c>
      <c r="G125" s="27">
        <v>1</v>
      </c>
      <c r="H125" s="27">
        <v>5</v>
      </c>
      <c r="I125" s="27">
        <v>0</v>
      </c>
      <c r="J125" s="61">
        <f t="shared" si="23"/>
        <v>13</v>
      </c>
    </row>
    <row r="126" spans="1:10" x14ac:dyDescent="0.2">
      <c r="A126" s="3" t="s">
        <v>42</v>
      </c>
      <c r="B126" s="26">
        <v>2</v>
      </c>
      <c r="C126" s="27">
        <v>0</v>
      </c>
      <c r="D126" s="27">
        <v>26</v>
      </c>
      <c r="E126" s="27">
        <v>50</v>
      </c>
      <c r="F126" s="27">
        <v>2</v>
      </c>
      <c r="G126" s="27">
        <v>3</v>
      </c>
      <c r="H126" s="27">
        <v>0</v>
      </c>
      <c r="I126" s="27">
        <v>0</v>
      </c>
      <c r="J126" s="61">
        <f t="shared" si="23"/>
        <v>5</v>
      </c>
    </row>
    <row r="127" spans="1:10" x14ac:dyDescent="0.2">
      <c r="A127" s="3" t="s">
        <v>66</v>
      </c>
      <c r="B127" s="72">
        <v>8</v>
      </c>
      <c r="C127" s="62">
        <v>1</v>
      </c>
      <c r="D127" s="62">
        <v>30</v>
      </c>
      <c r="E127" s="62">
        <v>58</v>
      </c>
      <c r="F127" s="62">
        <v>19</v>
      </c>
      <c r="G127" s="62">
        <v>0</v>
      </c>
      <c r="H127" s="62">
        <v>5</v>
      </c>
      <c r="I127" s="62">
        <v>0</v>
      </c>
      <c r="J127" s="61">
        <f t="shared" si="23"/>
        <v>24</v>
      </c>
    </row>
    <row r="128" spans="1:10" ht="13.5" thickBot="1" x14ac:dyDescent="0.25">
      <c r="A128" s="3" t="s">
        <v>65</v>
      </c>
      <c r="B128" s="72">
        <v>2</v>
      </c>
      <c r="C128" s="62">
        <f>'[1]name of hotels aug.2017'!F642</f>
        <v>0</v>
      </c>
      <c r="D128" s="62">
        <v>18</v>
      </c>
      <c r="E128" s="62">
        <v>32</v>
      </c>
      <c r="F128" s="62">
        <v>8</v>
      </c>
      <c r="G128" s="62">
        <v>1</v>
      </c>
      <c r="H128" s="62">
        <v>1</v>
      </c>
      <c r="I128" s="62">
        <f>'[1]name of hotels aug.2017'!L642</f>
        <v>0</v>
      </c>
      <c r="J128" s="61">
        <f t="shared" si="23"/>
        <v>10</v>
      </c>
    </row>
    <row r="129" spans="1:10" s="6" customFormat="1" ht="21" customHeight="1" thickBot="1" x14ac:dyDescent="0.25">
      <c r="A129" s="42" t="s">
        <v>52</v>
      </c>
      <c r="B129" s="43">
        <f>SUM(B121:B128)</f>
        <v>26</v>
      </c>
      <c r="C129" s="43">
        <f t="shared" ref="C129:J129" si="24">SUM(C121:C128)</f>
        <v>24</v>
      </c>
      <c r="D129" s="43">
        <f t="shared" si="24"/>
        <v>610</v>
      </c>
      <c r="E129" s="43">
        <f t="shared" si="24"/>
        <v>1063</v>
      </c>
      <c r="F129" s="43">
        <f t="shared" si="24"/>
        <v>255</v>
      </c>
      <c r="G129" s="43">
        <f t="shared" si="24"/>
        <v>42</v>
      </c>
      <c r="H129" s="43">
        <f t="shared" si="24"/>
        <v>35</v>
      </c>
      <c r="I129" s="43">
        <f t="shared" si="24"/>
        <v>1</v>
      </c>
      <c r="J129" s="43">
        <f t="shared" si="24"/>
        <v>333</v>
      </c>
    </row>
    <row r="130" spans="1:10" ht="18" customHeight="1" thickBot="1" x14ac:dyDescent="0.25">
      <c r="A130" s="15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customHeight="1" x14ac:dyDescent="0.2">
      <c r="A131" s="126" t="s">
        <v>53</v>
      </c>
      <c r="B131" s="128" t="s">
        <v>0</v>
      </c>
      <c r="C131" s="128" t="s">
        <v>1</v>
      </c>
      <c r="D131" s="128" t="s">
        <v>2</v>
      </c>
      <c r="E131" s="128" t="s">
        <v>3</v>
      </c>
      <c r="F131" s="128" t="s">
        <v>4</v>
      </c>
      <c r="G131" s="128"/>
      <c r="H131" s="128" t="s">
        <v>5</v>
      </c>
      <c r="I131" s="128"/>
      <c r="J131" s="130" t="s">
        <v>6</v>
      </c>
    </row>
    <row r="132" spans="1:10" ht="12.75" customHeight="1" thickBot="1" x14ac:dyDescent="0.25">
      <c r="A132" s="127"/>
      <c r="B132" s="129"/>
      <c r="C132" s="129"/>
      <c r="D132" s="129"/>
      <c r="E132" s="129"/>
      <c r="F132" s="2" t="s">
        <v>8</v>
      </c>
      <c r="G132" s="2" t="s">
        <v>9</v>
      </c>
      <c r="H132" s="2" t="s">
        <v>8</v>
      </c>
      <c r="I132" s="2" t="s">
        <v>9</v>
      </c>
      <c r="J132" s="131"/>
    </row>
    <row r="133" spans="1:10" ht="12.75" customHeight="1" thickBot="1" x14ac:dyDescent="0.25">
      <c r="A133" s="45" t="s">
        <v>12</v>
      </c>
      <c r="B133" s="53">
        <v>1</v>
      </c>
      <c r="C133" s="53">
        <v>0</v>
      </c>
      <c r="D133" s="53">
        <v>20</v>
      </c>
      <c r="E133" s="53">
        <v>45</v>
      </c>
      <c r="F133" s="53">
        <v>9</v>
      </c>
      <c r="G133" s="53">
        <v>0</v>
      </c>
      <c r="H133" s="53">
        <v>0</v>
      </c>
      <c r="I133" s="53">
        <v>0</v>
      </c>
      <c r="J133" s="54">
        <f>SUM(F133:I133)</f>
        <v>9</v>
      </c>
    </row>
    <row r="134" spans="1:10" ht="12.75" customHeight="1" x14ac:dyDescent="0.2">
      <c r="A134" s="48" t="s">
        <v>66</v>
      </c>
      <c r="B134" s="59">
        <v>1</v>
      </c>
      <c r="C134" s="59">
        <v>0</v>
      </c>
      <c r="D134" s="59">
        <v>3</v>
      </c>
      <c r="E134" s="59">
        <v>7</v>
      </c>
      <c r="F134" s="59">
        <v>2</v>
      </c>
      <c r="G134" s="59">
        <v>0</v>
      </c>
      <c r="H134" s="59">
        <v>1</v>
      </c>
      <c r="I134" s="59">
        <v>0</v>
      </c>
      <c r="J134" s="54">
        <f>SUM(F134:I134)</f>
        <v>3</v>
      </c>
    </row>
    <row r="135" spans="1:10" s="6" customFormat="1" ht="21" hidden="1" customHeight="1" x14ac:dyDescent="0.2">
      <c r="A135" s="50" t="s">
        <v>42</v>
      </c>
      <c r="B135" s="51">
        <v>0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63">
        <v>0</v>
      </c>
    </row>
    <row r="136" spans="1:10" s="6" customFormat="1" ht="21" customHeight="1" thickBot="1" x14ac:dyDescent="0.25">
      <c r="A136" s="64" t="s">
        <v>67</v>
      </c>
      <c r="B136" s="65">
        <f>SUM(B133:B135)</f>
        <v>2</v>
      </c>
      <c r="C136" s="65">
        <f t="shared" ref="C136:J136" si="25">SUM(C133:C135)</f>
        <v>0</v>
      </c>
      <c r="D136" s="65">
        <f t="shared" si="25"/>
        <v>23</v>
      </c>
      <c r="E136" s="65">
        <f t="shared" si="25"/>
        <v>52</v>
      </c>
      <c r="F136" s="65">
        <f t="shared" si="25"/>
        <v>11</v>
      </c>
      <c r="G136" s="65">
        <f t="shared" si="25"/>
        <v>0</v>
      </c>
      <c r="H136" s="65">
        <f t="shared" si="25"/>
        <v>1</v>
      </c>
      <c r="I136" s="65">
        <f t="shared" si="25"/>
        <v>0</v>
      </c>
      <c r="J136" s="65">
        <f t="shared" si="25"/>
        <v>12</v>
      </c>
    </row>
    <row r="137" spans="1:10" ht="18" customHeight="1" thickBo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</row>
    <row r="138" spans="1:10" ht="15" customHeight="1" x14ac:dyDescent="0.2">
      <c r="A138" s="124" t="s">
        <v>54</v>
      </c>
      <c r="B138" s="149" t="s">
        <v>0</v>
      </c>
      <c r="C138" s="128" t="s">
        <v>1</v>
      </c>
      <c r="D138" s="128" t="s">
        <v>2</v>
      </c>
      <c r="E138" s="128" t="s">
        <v>3</v>
      </c>
      <c r="F138" s="128" t="s">
        <v>4</v>
      </c>
      <c r="G138" s="128"/>
      <c r="H138" s="128" t="s">
        <v>5</v>
      </c>
      <c r="I138" s="128"/>
      <c r="J138" s="130" t="s">
        <v>6</v>
      </c>
    </row>
    <row r="139" spans="1:10" ht="13.5" thickBot="1" x14ac:dyDescent="0.25">
      <c r="A139" s="125"/>
      <c r="B139" s="150"/>
      <c r="C139" s="129"/>
      <c r="D139" s="129"/>
      <c r="E139" s="129"/>
      <c r="F139" s="2" t="s">
        <v>8</v>
      </c>
      <c r="G139" s="2" t="s">
        <v>9</v>
      </c>
      <c r="H139" s="2" t="s">
        <v>8</v>
      </c>
      <c r="I139" s="2" t="s">
        <v>9</v>
      </c>
      <c r="J139" s="131"/>
    </row>
    <row r="140" spans="1:10" ht="13.5" thickBot="1" x14ac:dyDescent="0.25">
      <c r="A140" s="3" t="s">
        <v>12</v>
      </c>
      <c r="B140" s="27">
        <v>1</v>
      </c>
      <c r="C140" s="27">
        <v>5</v>
      </c>
      <c r="D140" s="27">
        <v>30</v>
      </c>
      <c r="E140" s="27">
        <v>56</v>
      </c>
      <c r="F140" s="27">
        <v>5</v>
      </c>
      <c r="G140" s="27">
        <v>5</v>
      </c>
      <c r="H140" s="27">
        <v>0</v>
      </c>
      <c r="I140" s="27">
        <v>0</v>
      </c>
      <c r="J140" s="28">
        <f>SUM(F140:I140)</f>
        <v>10</v>
      </c>
    </row>
    <row r="141" spans="1:10" ht="18" customHeight="1" x14ac:dyDescent="0.2">
      <c r="A141" s="45" t="s">
        <v>13</v>
      </c>
      <c r="B141" s="66">
        <v>1</v>
      </c>
      <c r="C141" s="66">
        <v>0</v>
      </c>
      <c r="D141" s="66">
        <v>12</v>
      </c>
      <c r="E141" s="66">
        <v>24</v>
      </c>
      <c r="F141" s="66">
        <v>7</v>
      </c>
      <c r="G141" s="66">
        <v>3</v>
      </c>
      <c r="H141" s="66">
        <v>2</v>
      </c>
      <c r="I141" s="66">
        <v>0</v>
      </c>
      <c r="J141" s="68">
        <f>SUM(F141:I141)</f>
        <v>12</v>
      </c>
    </row>
    <row r="142" spans="1:10" x14ac:dyDescent="0.2">
      <c r="A142" s="3" t="s">
        <v>21</v>
      </c>
      <c r="B142" s="27">
        <v>2</v>
      </c>
      <c r="C142" s="27">
        <v>0</v>
      </c>
      <c r="D142" s="27">
        <v>29</v>
      </c>
      <c r="E142" s="27">
        <v>30</v>
      </c>
      <c r="F142" s="27">
        <v>9</v>
      </c>
      <c r="G142" s="27">
        <v>2</v>
      </c>
      <c r="H142" s="27">
        <v>0</v>
      </c>
      <c r="I142" s="27">
        <v>0</v>
      </c>
      <c r="J142" s="28">
        <f t="shared" ref="J142:J144" si="26">SUM(F142:I142)</f>
        <v>11</v>
      </c>
    </row>
    <row r="143" spans="1:10" x14ac:dyDescent="0.2">
      <c r="A143" s="3" t="s">
        <v>27</v>
      </c>
      <c r="B143" s="27">
        <v>7</v>
      </c>
      <c r="C143" s="27">
        <f>'[1]name of hotels aug.2017'!F636</f>
        <v>0</v>
      </c>
      <c r="D143" s="27">
        <v>85</v>
      </c>
      <c r="E143" s="27">
        <v>126</v>
      </c>
      <c r="F143" s="27">
        <v>34</v>
      </c>
      <c r="G143" s="27">
        <v>0</v>
      </c>
      <c r="H143" s="27">
        <v>0</v>
      </c>
      <c r="I143" s="27">
        <v>0</v>
      </c>
      <c r="J143" s="28">
        <f t="shared" si="26"/>
        <v>34</v>
      </c>
    </row>
    <row r="144" spans="1:10" ht="13.5" thickBot="1" x14ac:dyDescent="0.25">
      <c r="A144" s="3" t="s">
        <v>55</v>
      </c>
      <c r="B144" s="82">
        <v>6</v>
      </c>
      <c r="C144" s="59">
        <v>0</v>
      </c>
      <c r="D144" s="59">
        <v>74</v>
      </c>
      <c r="E144" s="59">
        <v>139</v>
      </c>
      <c r="F144" s="59">
        <v>23</v>
      </c>
      <c r="G144" s="59">
        <v>0</v>
      </c>
      <c r="H144" s="59">
        <v>4</v>
      </c>
      <c r="I144" s="59">
        <v>0</v>
      </c>
      <c r="J144" s="28">
        <f t="shared" si="26"/>
        <v>27</v>
      </c>
    </row>
    <row r="145" spans="1:10" s="6" customFormat="1" ht="21" customHeight="1" thickBot="1" x14ac:dyDescent="0.25">
      <c r="A145" s="42" t="s">
        <v>56</v>
      </c>
      <c r="B145" s="43">
        <f>SUM(B140:B144)</f>
        <v>17</v>
      </c>
      <c r="C145" s="43">
        <f t="shared" ref="C145:J145" si="27">SUM(C140:C144)</f>
        <v>5</v>
      </c>
      <c r="D145" s="43">
        <f t="shared" si="27"/>
        <v>230</v>
      </c>
      <c r="E145" s="43">
        <f t="shared" si="27"/>
        <v>375</v>
      </c>
      <c r="F145" s="43">
        <f t="shared" si="27"/>
        <v>78</v>
      </c>
      <c r="G145" s="43">
        <f t="shared" si="27"/>
        <v>10</v>
      </c>
      <c r="H145" s="43">
        <f t="shared" si="27"/>
        <v>6</v>
      </c>
      <c r="I145" s="43">
        <f t="shared" si="27"/>
        <v>0</v>
      </c>
      <c r="J145" s="43">
        <f t="shared" si="27"/>
        <v>94</v>
      </c>
    </row>
    <row r="146" spans="1:10" ht="18" customHeight="1" thickBo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8"/>
    </row>
    <row r="147" spans="1:10" ht="18" customHeight="1" x14ac:dyDescent="0.2">
      <c r="A147" s="44"/>
      <c r="B147" s="128" t="s">
        <v>0</v>
      </c>
      <c r="C147" s="128" t="s">
        <v>1</v>
      </c>
      <c r="D147" s="128" t="s">
        <v>2</v>
      </c>
      <c r="E147" s="128" t="s">
        <v>3</v>
      </c>
      <c r="F147" s="128" t="s">
        <v>4</v>
      </c>
      <c r="G147" s="128"/>
      <c r="H147" s="128" t="s">
        <v>5</v>
      </c>
      <c r="I147" s="128"/>
      <c r="J147" s="130" t="s">
        <v>6</v>
      </c>
    </row>
    <row r="148" spans="1:10" ht="18" customHeight="1" thickBot="1" x14ac:dyDescent="0.25">
      <c r="A148" s="106" t="s">
        <v>73</v>
      </c>
      <c r="B148" s="129"/>
      <c r="C148" s="129"/>
      <c r="D148" s="129"/>
      <c r="E148" s="129"/>
      <c r="F148" s="2" t="s">
        <v>8</v>
      </c>
      <c r="G148" s="2" t="s">
        <v>9</v>
      </c>
      <c r="H148" s="2" t="s">
        <v>8</v>
      </c>
      <c r="I148" s="2" t="s">
        <v>9</v>
      </c>
      <c r="J148" s="131"/>
    </row>
    <row r="149" spans="1:10" ht="18" customHeight="1" x14ac:dyDescent="0.2">
      <c r="A149" s="45" t="s">
        <v>13</v>
      </c>
      <c r="B149" s="66">
        <v>1</v>
      </c>
      <c r="C149" s="66">
        <v>0</v>
      </c>
      <c r="D149" s="66">
        <v>15</v>
      </c>
      <c r="E149" s="66">
        <v>21</v>
      </c>
      <c r="F149" s="66">
        <v>13</v>
      </c>
      <c r="G149" s="66">
        <v>10</v>
      </c>
      <c r="H149" s="66">
        <v>0</v>
      </c>
      <c r="I149" s="66">
        <v>0</v>
      </c>
      <c r="J149" s="68">
        <f>SUM(F149:I149)</f>
        <v>23</v>
      </c>
    </row>
    <row r="150" spans="1:10" s="6" customFormat="1" ht="13.5" thickBot="1" x14ac:dyDescent="0.25">
      <c r="A150" s="3" t="s">
        <v>17</v>
      </c>
      <c r="B150" s="27">
        <v>1</v>
      </c>
      <c r="C150" s="27"/>
      <c r="D150" s="27">
        <v>20</v>
      </c>
      <c r="E150" s="27">
        <v>36</v>
      </c>
      <c r="F150" s="27">
        <v>2</v>
      </c>
      <c r="G150" s="27"/>
      <c r="H150" s="27">
        <v>2</v>
      </c>
      <c r="I150" s="27"/>
      <c r="J150" s="61">
        <f t="shared" ref="J150" si="28">SUM(F150:I150)</f>
        <v>4</v>
      </c>
    </row>
    <row r="151" spans="1:10" ht="18" customHeight="1" thickBot="1" x14ac:dyDescent="0.25">
      <c r="A151" s="45" t="s">
        <v>69</v>
      </c>
      <c r="B151" s="67">
        <v>1</v>
      </c>
      <c r="C151" s="67">
        <v>15</v>
      </c>
      <c r="D151" s="67">
        <v>0</v>
      </c>
      <c r="E151" s="67">
        <v>100</v>
      </c>
      <c r="F151" s="67">
        <v>11</v>
      </c>
      <c r="G151" s="67">
        <v>0</v>
      </c>
      <c r="H151" s="67">
        <v>3</v>
      </c>
      <c r="I151" s="67">
        <v>0</v>
      </c>
      <c r="J151" s="68">
        <f t="shared" ref="J151" si="29">SUM(F151:I151)</f>
        <v>14</v>
      </c>
    </row>
    <row r="152" spans="1:10" ht="18" customHeight="1" thickBot="1" x14ac:dyDescent="0.25">
      <c r="A152" s="42" t="s">
        <v>78</v>
      </c>
      <c r="B152" s="43">
        <f>B149+B150+B151</f>
        <v>3</v>
      </c>
      <c r="C152" s="43">
        <f t="shared" ref="C152:J152" si="30">C149+C150+C151</f>
        <v>15</v>
      </c>
      <c r="D152" s="43">
        <f t="shared" si="30"/>
        <v>35</v>
      </c>
      <c r="E152" s="43">
        <f t="shared" si="30"/>
        <v>157</v>
      </c>
      <c r="F152" s="43">
        <f t="shared" si="30"/>
        <v>26</v>
      </c>
      <c r="G152" s="43">
        <f t="shared" si="30"/>
        <v>10</v>
      </c>
      <c r="H152" s="43">
        <f t="shared" si="30"/>
        <v>5</v>
      </c>
      <c r="I152" s="43">
        <f t="shared" si="30"/>
        <v>0</v>
      </c>
      <c r="J152" s="43">
        <f t="shared" si="30"/>
        <v>41</v>
      </c>
    </row>
    <row r="153" spans="1:10" ht="18" customHeight="1" x14ac:dyDescent="0.2">
      <c r="A153" s="15"/>
      <c r="B153" s="39"/>
      <c r="C153" s="39"/>
      <c r="D153" s="39"/>
      <c r="E153" s="39"/>
      <c r="F153" s="39"/>
      <c r="G153" s="39"/>
      <c r="H153" s="39"/>
      <c r="I153" s="39"/>
      <c r="J153" s="40"/>
    </row>
    <row r="154" spans="1:10" x14ac:dyDescent="0.2">
      <c r="A154" s="83"/>
      <c r="B154" s="151" t="s">
        <v>0</v>
      </c>
      <c r="C154" s="151" t="s">
        <v>1</v>
      </c>
      <c r="D154" s="151" t="s">
        <v>2</v>
      </c>
      <c r="E154" s="151" t="s">
        <v>3</v>
      </c>
      <c r="F154" s="151" t="s">
        <v>4</v>
      </c>
      <c r="G154" s="151"/>
      <c r="H154" s="151" t="s">
        <v>5</v>
      </c>
      <c r="I154" s="151"/>
      <c r="J154" s="155" t="s">
        <v>6</v>
      </c>
    </row>
    <row r="155" spans="1:10" ht="13.5" thickBot="1" x14ac:dyDescent="0.25">
      <c r="A155" s="99" t="s">
        <v>57</v>
      </c>
      <c r="B155" s="129"/>
      <c r="C155" s="129"/>
      <c r="D155" s="129"/>
      <c r="E155" s="129"/>
      <c r="F155" s="2" t="s">
        <v>8</v>
      </c>
      <c r="G155" s="2" t="s">
        <v>9</v>
      </c>
      <c r="H155" s="2" t="s">
        <v>8</v>
      </c>
      <c r="I155" s="2" t="s">
        <v>9</v>
      </c>
      <c r="J155" s="131"/>
    </row>
    <row r="156" spans="1:10" ht="13.5" thickBot="1" x14ac:dyDescent="0.25">
      <c r="A156" s="11" t="s">
        <v>55</v>
      </c>
      <c r="B156" s="69">
        <v>21</v>
      </c>
      <c r="C156" s="69">
        <v>0</v>
      </c>
      <c r="D156" s="69">
        <v>754</v>
      </c>
      <c r="E156" s="69">
        <v>1440</v>
      </c>
      <c r="F156" s="69">
        <v>131</v>
      </c>
      <c r="G156" s="69">
        <v>3</v>
      </c>
      <c r="H156" s="69">
        <v>56</v>
      </c>
      <c r="I156" s="69">
        <v>0</v>
      </c>
      <c r="J156" s="61">
        <f t="shared" ref="J156" si="31">SUM(F156:I156)</f>
        <v>190</v>
      </c>
    </row>
    <row r="157" spans="1:10" ht="13.5" thickBot="1" x14ac:dyDescent="0.25">
      <c r="A157" s="7"/>
      <c r="B157" s="18"/>
      <c r="C157" s="18"/>
      <c r="D157" s="18"/>
      <c r="E157" s="18"/>
      <c r="F157" s="18"/>
      <c r="G157" s="18"/>
      <c r="H157" s="18"/>
      <c r="I157" s="18"/>
      <c r="J157" s="19"/>
    </row>
    <row r="158" spans="1:10" s="6" customFormat="1" ht="21" customHeight="1" thickBot="1" x14ac:dyDescent="0.25">
      <c r="A158" s="42" t="s">
        <v>58</v>
      </c>
      <c r="B158" s="43">
        <f t="shared" ref="B158:J158" si="32">SUM(B22,B36,B51,B57,B69,B77,B84,B95,B102,B109,B117,B129,B136,B145,B152,B156)</f>
        <v>682</v>
      </c>
      <c r="C158" s="43">
        <f t="shared" si="32"/>
        <v>4282</v>
      </c>
      <c r="D158" s="43">
        <f t="shared" si="32"/>
        <v>32291</v>
      </c>
      <c r="E158" s="43">
        <f t="shared" si="32"/>
        <v>60232</v>
      </c>
      <c r="F158" s="43">
        <f t="shared" si="32"/>
        <v>17083</v>
      </c>
      <c r="G158" s="43">
        <f t="shared" si="32"/>
        <v>1845</v>
      </c>
      <c r="H158" s="43">
        <f t="shared" si="32"/>
        <v>2748</v>
      </c>
      <c r="I158" s="43">
        <f t="shared" si="32"/>
        <v>658</v>
      </c>
      <c r="J158" s="43">
        <f t="shared" si="32"/>
        <v>22334</v>
      </c>
    </row>
    <row r="159" spans="1:10" x14ac:dyDescent="0.2">
      <c r="A159" s="13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">
      <c r="A160" s="15"/>
      <c r="B160" s="9"/>
      <c r="C160" s="9"/>
      <c r="D160" s="9"/>
      <c r="E160" s="9"/>
      <c r="F160" s="9"/>
      <c r="G160" s="9"/>
      <c r="H160" s="9"/>
      <c r="I160" s="9"/>
      <c r="J160" s="9"/>
    </row>
    <row r="161" spans="1:10" ht="16.5" thickBot="1" x14ac:dyDescent="0.3">
      <c r="A161" s="156" t="s">
        <v>59</v>
      </c>
      <c r="B161" s="156"/>
      <c r="C161" s="156"/>
      <c r="D161" s="156"/>
      <c r="E161" s="156"/>
      <c r="F161" s="156"/>
      <c r="G161" s="156"/>
      <c r="H161" s="156"/>
      <c r="I161" s="156"/>
      <c r="J161" s="156"/>
    </row>
    <row r="162" spans="1:10" s="6" customFormat="1" ht="22.5" customHeight="1" x14ac:dyDescent="0.2">
      <c r="A162" s="153" t="s">
        <v>59</v>
      </c>
      <c r="B162" s="128" t="s">
        <v>0</v>
      </c>
      <c r="C162" s="128" t="s">
        <v>32</v>
      </c>
      <c r="D162" s="128" t="s">
        <v>2</v>
      </c>
      <c r="E162" s="128" t="s">
        <v>3</v>
      </c>
      <c r="F162" s="128" t="s">
        <v>4</v>
      </c>
      <c r="G162" s="128"/>
      <c r="H162" s="128" t="s">
        <v>5</v>
      </c>
      <c r="I162" s="128"/>
      <c r="J162" s="130" t="s">
        <v>6</v>
      </c>
    </row>
    <row r="163" spans="1:10" ht="13.5" thickBot="1" x14ac:dyDescent="0.25">
      <c r="A163" s="154"/>
      <c r="B163" s="129"/>
      <c r="C163" s="129"/>
      <c r="D163" s="129"/>
      <c r="E163" s="129"/>
      <c r="F163" s="2" t="s">
        <v>8</v>
      </c>
      <c r="G163" s="2" t="s">
        <v>9</v>
      </c>
      <c r="H163" s="2" t="s">
        <v>8</v>
      </c>
      <c r="I163" s="2" t="s">
        <v>9</v>
      </c>
      <c r="J163" s="131"/>
    </row>
    <row r="164" spans="1:10" ht="15.75" customHeight="1" x14ac:dyDescent="0.2">
      <c r="A164" s="10" t="s">
        <v>10</v>
      </c>
      <c r="B164" s="30">
        <f t="shared" ref="B164:J164" si="33">SUM(B5,B26,B40,B55)</f>
        <v>45</v>
      </c>
      <c r="C164" s="30">
        <f t="shared" si="33"/>
        <v>1166</v>
      </c>
      <c r="D164" s="30">
        <f t="shared" si="33"/>
        <v>10354</v>
      </c>
      <c r="E164" s="30">
        <f t="shared" si="33"/>
        <v>16095</v>
      </c>
      <c r="F164" s="30">
        <f t="shared" si="33"/>
        <v>8575</v>
      </c>
      <c r="G164" s="30">
        <f t="shared" si="33"/>
        <v>897</v>
      </c>
      <c r="H164" s="30">
        <f t="shared" si="33"/>
        <v>622</v>
      </c>
      <c r="I164" s="30">
        <f t="shared" si="33"/>
        <v>365</v>
      </c>
      <c r="J164" s="30">
        <f t="shared" si="33"/>
        <v>10459</v>
      </c>
    </row>
    <row r="165" spans="1:10" ht="15.75" customHeight="1" x14ac:dyDescent="0.2">
      <c r="A165" s="3" t="s">
        <v>11</v>
      </c>
      <c r="B165" s="27">
        <f t="shared" ref="B165:J165" si="34">SUM(B6,B27,B41,B56,B121)</f>
        <v>53</v>
      </c>
      <c r="C165" s="27">
        <f t="shared" si="34"/>
        <v>523</v>
      </c>
      <c r="D165" s="27">
        <f t="shared" si="34"/>
        <v>5209</v>
      </c>
      <c r="E165" s="27">
        <f t="shared" si="34"/>
        <v>9214</v>
      </c>
      <c r="F165" s="27">
        <f t="shared" si="34"/>
        <v>3473</v>
      </c>
      <c r="G165" s="27">
        <f t="shared" si="34"/>
        <v>308</v>
      </c>
      <c r="H165" s="27">
        <f t="shared" si="34"/>
        <v>515</v>
      </c>
      <c r="I165" s="27">
        <f t="shared" si="34"/>
        <v>113</v>
      </c>
      <c r="J165" s="27">
        <f t="shared" si="34"/>
        <v>4409</v>
      </c>
    </row>
    <row r="166" spans="1:10" ht="15.75" customHeight="1" x14ac:dyDescent="0.2">
      <c r="A166" s="3" t="s">
        <v>12</v>
      </c>
      <c r="B166" s="27">
        <f t="shared" ref="B166:J166" si="35">SUM(B7,B28,B42,B61,B113,B122,B133,B140,B88,)</f>
        <v>81</v>
      </c>
      <c r="C166" s="27">
        <f t="shared" si="35"/>
        <v>526</v>
      </c>
      <c r="D166" s="27">
        <f t="shared" si="35"/>
        <v>4128</v>
      </c>
      <c r="E166" s="27">
        <f t="shared" si="35"/>
        <v>7951</v>
      </c>
      <c r="F166" s="27">
        <f t="shared" si="35"/>
        <v>1690</v>
      </c>
      <c r="G166" s="27">
        <f t="shared" si="35"/>
        <v>219</v>
      </c>
      <c r="H166" s="27">
        <f t="shared" si="35"/>
        <v>444</v>
      </c>
      <c r="I166" s="27">
        <f t="shared" si="35"/>
        <v>92</v>
      </c>
      <c r="J166" s="27">
        <f t="shared" si="35"/>
        <v>2445</v>
      </c>
    </row>
    <row r="167" spans="1:10" ht="15.75" customHeight="1" x14ac:dyDescent="0.2">
      <c r="A167" s="3" t="s">
        <v>13</v>
      </c>
      <c r="B167" s="27">
        <f t="shared" ref="B167:J167" si="36">SUM(B8,B43,B62,B73,B81,B99,B106,B114,B123,B149,B29,B141)</f>
        <v>76</v>
      </c>
      <c r="C167" s="27">
        <f t="shared" si="36"/>
        <v>276</v>
      </c>
      <c r="D167" s="27">
        <f t="shared" si="36"/>
        <v>2332</v>
      </c>
      <c r="E167" s="27">
        <f t="shared" si="36"/>
        <v>4781</v>
      </c>
      <c r="F167" s="27">
        <f t="shared" si="36"/>
        <v>715</v>
      </c>
      <c r="G167" s="27">
        <f t="shared" si="36"/>
        <v>130</v>
      </c>
      <c r="H167" s="27">
        <f t="shared" si="36"/>
        <v>367</v>
      </c>
      <c r="I167" s="27">
        <f t="shared" si="36"/>
        <v>31</v>
      </c>
      <c r="J167" s="27">
        <f t="shared" si="36"/>
        <v>1243</v>
      </c>
    </row>
    <row r="168" spans="1:10" ht="15.75" customHeight="1" thickBot="1" x14ac:dyDescent="0.25">
      <c r="A168" s="12" t="s">
        <v>14</v>
      </c>
      <c r="B168" s="31">
        <f t="shared" ref="B168:J168" si="37">SUM(B9,B30,B44,B63,B74,B82,B100,B115,B124,B89)</f>
        <v>88</v>
      </c>
      <c r="C168" s="31">
        <f t="shared" si="37"/>
        <v>111</v>
      </c>
      <c r="D168" s="31">
        <f t="shared" si="37"/>
        <v>2277</v>
      </c>
      <c r="E168" s="31">
        <f t="shared" si="37"/>
        <v>5407</v>
      </c>
      <c r="F168" s="31">
        <f t="shared" si="37"/>
        <v>465</v>
      </c>
      <c r="G168" s="31">
        <f t="shared" si="37"/>
        <v>80</v>
      </c>
      <c r="H168" s="31">
        <f t="shared" si="37"/>
        <v>248</v>
      </c>
      <c r="I168" s="31">
        <f t="shared" si="37"/>
        <v>28</v>
      </c>
      <c r="J168" s="31">
        <f t="shared" si="37"/>
        <v>821</v>
      </c>
    </row>
    <row r="169" spans="1:10" ht="13.5" thickBot="1" x14ac:dyDescent="0.25">
      <c r="A169" s="20" t="s">
        <v>60</v>
      </c>
      <c r="B169" s="32">
        <f>SUM(B164:B168)</f>
        <v>343</v>
      </c>
      <c r="C169" s="32">
        <f t="shared" ref="C169:J169" si="38">SUM(C164:C168)</f>
        <v>2602</v>
      </c>
      <c r="D169" s="32">
        <f t="shared" si="38"/>
        <v>24300</v>
      </c>
      <c r="E169" s="32">
        <f t="shared" si="38"/>
        <v>43448</v>
      </c>
      <c r="F169" s="32">
        <f t="shared" si="38"/>
        <v>14918</v>
      </c>
      <c r="G169" s="32">
        <f t="shared" si="38"/>
        <v>1634</v>
      </c>
      <c r="H169" s="32">
        <f t="shared" si="38"/>
        <v>2196</v>
      </c>
      <c r="I169" s="32">
        <f t="shared" si="38"/>
        <v>629</v>
      </c>
      <c r="J169" s="32">
        <f t="shared" si="38"/>
        <v>19377</v>
      </c>
    </row>
    <row r="170" spans="1:10" x14ac:dyDescent="0.2">
      <c r="A170" s="10" t="s">
        <v>77</v>
      </c>
      <c r="B170" s="30">
        <f>B11</f>
        <v>2</v>
      </c>
      <c r="C170" s="30">
        <f t="shared" ref="C170:J170" si="39">C11</f>
        <v>6</v>
      </c>
      <c r="D170" s="30">
        <f t="shared" si="39"/>
        <v>97</v>
      </c>
      <c r="E170" s="30">
        <f t="shared" si="39"/>
        <v>112</v>
      </c>
      <c r="F170" s="30">
        <f t="shared" si="39"/>
        <v>18</v>
      </c>
      <c r="G170" s="30">
        <f t="shared" si="39"/>
        <v>4</v>
      </c>
      <c r="H170" s="30">
        <f t="shared" si="39"/>
        <v>2</v>
      </c>
      <c r="I170" s="30">
        <f t="shared" si="39"/>
        <v>0</v>
      </c>
      <c r="J170" s="30">
        <f t="shared" si="39"/>
        <v>24</v>
      </c>
    </row>
    <row r="171" spans="1:10" x14ac:dyDescent="0.2">
      <c r="A171" s="3" t="s">
        <v>16</v>
      </c>
      <c r="B171" s="27">
        <f t="shared" ref="B171:J171" si="40">SUM(B12,B91)</f>
        <v>36</v>
      </c>
      <c r="C171" s="27">
        <f t="shared" si="40"/>
        <v>0</v>
      </c>
      <c r="D171" s="27">
        <f t="shared" si="40"/>
        <v>1501</v>
      </c>
      <c r="E171" s="27">
        <f t="shared" si="40"/>
        <v>2905</v>
      </c>
      <c r="F171" s="27">
        <f t="shared" si="40"/>
        <v>197</v>
      </c>
      <c r="G171" s="27">
        <f t="shared" si="40"/>
        <v>17</v>
      </c>
      <c r="H171" s="27">
        <f t="shared" si="40"/>
        <v>79</v>
      </c>
      <c r="I171" s="27">
        <f t="shared" si="40"/>
        <v>9</v>
      </c>
      <c r="J171" s="27">
        <f t="shared" si="40"/>
        <v>302</v>
      </c>
    </row>
    <row r="172" spans="1:10" x14ac:dyDescent="0.2">
      <c r="A172" s="3" t="s">
        <v>17</v>
      </c>
      <c r="B172" s="27">
        <f t="shared" ref="B172:J172" si="41">SUM(B13,B46,B66,B125,B150,B92)</f>
        <v>93</v>
      </c>
      <c r="C172" s="27">
        <f t="shared" si="41"/>
        <v>10</v>
      </c>
      <c r="D172" s="27">
        <f t="shared" si="41"/>
        <v>3044</v>
      </c>
      <c r="E172" s="27">
        <f t="shared" si="41"/>
        <v>4633</v>
      </c>
      <c r="F172" s="27">
        <f t="shared" si="41"/>
        <v>567</v>
      </c>
      <c r="G172" s="27">
        <f t="shared" si="41"/>
        <v>52</v>
      </c>
      <c r="H172" s="27">
        <f t="shared" si="41"/>
        <v>178</v>
      </c>
      <c r="I172" s="27">
        <f t="shared" si="41"/>
        <v>0</v>
      </c>
      <c r="J172" s="27">
        <f t="shared" si="41"/>
        <v>797</v>
      </c>
    </row>
    <row r="173" spans="1:10" x14ac:dyDescent="0.2">
      <c r="A173" s="3" t="s">
        <v>18</v>
      </c>
      <c r="B173" s="27">
        <f t="shared" ref="B173:J173" si="42">SUM(B14)</f>
        <v>5</v>
      </c>
      <c r="C173" s="27">
        <f t="shared" si="42"/>
        <v>486</v>
      </c>
      <c r="D173" s="27">
        <f t="shared" si="42"/>
        <v>236</v>
      </c>
      <c r="E173" s="27">
        <f t="shared" si="42"/>
        <v>818</v>
      </c>
      <c r="F173" s="27">
        <f t="shared" si="42"/>
        <v>454</v>
      </c>
      <c r="G173" s="27">
        <f t="shared" si="42"/>
        <v>52</v>
      </c>
      <c r="H173" s="27">
        <f t="shared" si="42"/>
        <v>18</v>
      </c>
      <c r="I173" s="27">
        <f t="shared" si="42"/>
        <v>1</v>
      </c>
      <c r="J173" s="27">
        <f t="shared" si="42"/>
        <v>525</v>
      </c>
    </row>
    <row r="174" spans="1:10" x14ac:dyDescent="0.2">
      <c r="A174" s="3" t="s">
        <v>19</v>
      </c>
      <c r="B174" s="27">
        <f t="shared" ref="B174:J174" si="43">SUM(B15,B65,B101)</f>
        <v>22</v>
      </c>
      <c r="C174" s="27">
        <f t="shared" si="43"/>
        <v>683</v>
      </c>
      <c r="D174" s="27">
        <f t="shared" si="43"/>
        <v>176</v>
      </c>
      <c r="E174" s="27">
        <f t="shared" si="43"/>
        <v>1434</v>
      </c>
      <c r="F174" s="27">
        <f t="shared" si="43"/>
        <v>137</v>
      </c>
      <c r="G174" s="27">
        <f t="shared" si="43"/>
        <v>20</v>
      </c>
      <c r="H174" s="27">
        <f t="shared" si="43"/>
        <v>20</v>
      </c>
      <c r="I174" s="27">
        <f t="shared" si="43"/>
        <v>4</v>
      </c>
      <c r="J174" s="27">
        <f t="shared" si="43"/>
        <v>181</v>
      </c>
    </row>
    <row r="175" spans="1:10" ht="13.5" thickBot="1" x14ac:dyDescent="0.25">
      <c r="A175" s="3" t="s">
        <v>20</v>
      </c>
      <c r="B175" s="27">
        <f t="shared" ref="B175:J175" si="44">SUM(B16,B47,B75,B151,B67,)</f>
        <v>17</v>
      </c>
      <c r="C175" s="27">
        <f t="shared" si="44"/>
        <v>467</v>
      </c>
      <c r="D175" s="27">
        <f t="shared" si="44"/>
        <v>37</v>
      </c>
      <c r="E175" s="27">
        <f t="shared" si="44"/>
        <v>1091</v>
      </c>
      <c r="F175" s="27">
        <f t="shared" si="44"/>
        <v>93</v>
      </c>
      <c r="G175" s="27">
        <f t="shared" si="44"/>
        <v>19</v>
      </c>
      <c r="H175" s="27">
        <f t="shared" si="44"/>
        <v>31</v>
      </c>
      <c r="I175" s="27">
        <f t="shared" si="44"/>
        <v>6</v>
      </c>
      <c r="J175" s="27">
        <f t="shared" si="44"/>
        <v>149</v>
      </c>
    </row>
    <row r="176" spans="1:10" ht="13.5" thickBot="1" x14ac:dyDescent="0.25">
      <c r="A176" s="5" t="s">
        <v>61</v>
      </c>
      <c r="B176" s="32">
        <f t="shared" ref="B176:J176" si="45">SUM(B170:B175)</f>
        <v>175</v>
      </c>
      <c r="C176" s="32">
        <f t="shared" si="45"/>
        <v>1652</v>
      </c>
      <c r="D176" s="32">
        <f t="shared" si="45"/>
        <v>5091</v>
      </c>
      <c r="E176" s="32">
        <f t="shared" si="45"/>
        <v>10993</v>
      </c>
      <c r="F176" s="32">
        <f t="shared" si="45"/>
        <v>1466</v>
      </c>
      <c r="G176" s="32">
        <f t="shared" si="45"/>
        <v>164</v>
      </c>
      <c r="H176" s="32">
        <f t="shared" si="45"/>
        <v>328</v>
      </c>
      <c r="I176" s="32">
        <f t="shared" si="45"/>
        <v>20</v>
      </c>
      <c r="J176" s="32">
        <f t="shared" si="45"/>
        <v>1978</v>
      </c>
    </row>
    <row r="177" spans="1:10" x14ac:dyDescent="0.2">
      <c r="A177" s="119" t="s">
        <v>81</v>
      </c>
      <c r="B177" s="92">
        <f t="shared" ref="B177:J177" si="46">B17+B116</f>
        <v>3</v>
      </c>
      <c r="C177" s="92">
        <f t="shared" si="46"/>
        <v>0</v>
      </c>
      <c r="D177" s="92">
        <f t="shared" si="46"/>
        <v>6</v>
      </c>
      <c r="E177" s="92">
        <f t="shared" si="46"/>
        <v>16</v>
      </c>
      <c r="F177" s="92">
        <f t="shared" si="46"/>
        <v>4</v>
      </c>
      <c r="G177" s="92">
        <f t="shared" si="46"/>
        <v>7</v>
      </c>
      <c r="H177" s="92">
        <f t="shared" si="46"/>
        <v>0</v>
      </c>
      <c r="I177" s="92">
        <f t="shared" si="46"/>
        <v>0</v>
      </c>
      <c r="J177" s="92">
        <f t="shared" si="46"/>
        <v>11</v>
      </c>
    </row>
    <row r="178" spans="1:10" x14ac:dyDescent="0.2">
      <c r="A178" s="119" t="s">
        <v>84</v>
      </c>
      <c r="B178" s="92">
        <f t="shared" ref="B178:J178" si="47">B18</f>
        <v>1</v>
      </c>
      <c r="C178" s="92">
        <f t="shared" si="47"/>
        <v>0</v>
      </c>
      <c r="D178" s="92">
        <f t="shared" si="47"/>
        <v>4</v>
      </c>
      <c r="E178" s="92">
        <f t="shared" si="47"/>
        <v>4</v>
      </c>
      <c r="F178" s="92">
        <f t="shared" si="47"/>
        <v>2</v>
      </c>
      <c r="G178" s="92">
        <f t="shared" si="47"/>
        <v>0</v>
      </c>
      <c r="H178" s="92">
        <f t="shared" si="47"/>
        <v>1</v>
      </c>
      <c r="I178" s="92">
        <f t="shared" si="47"/>
        <v>0</v>
      </c>
      <c r="J178" s="92">
        <f t="shared" si="47"/>
        <v>3</v>
      </c>
    </row>
    <row r="179" spans="1:10" x14ac:dyDescent="0.2">
      <c r="A179" s="3" t="s">
        <v>42</v>
      </c>
      <c r="B179" s="27">
        <f t="shared" ref="B179:J179" si="48">SUM(B21,B35,B48,B68,B83,B90,B107,B126,B135,B142)</f>
        <v>53</v>
      </c>
      <c r="C179" s="27">
        <f t="shared" si="48"/>
        <v>4</v>
      </c>
      <c r="D179" s="27">
        <f t="shared" si="48"/>
        <v>750</v>
      </c>
      <c r="E179" s="27">
        <f t="shared" si="48"/>
        <v>1543</v>
      </c>
      <c r="F179" s="27">
        <f t="shared" si="48"/>
        <v>282</v>
      </c>
      <c r="G179" s="27">
        <f t="shared" si="48"/>
        <v>9</v>
      </c>
      <c r="H179" s="27">
        <f t="shared" si="48"/>
        <v>73</v>
      </c>
      <c r="I179" s="27">
        <f t="shared" si="48"/>
        <v>3</v>
      </c>
      <c r="J179" s="27">
        <f t="shared" si="48"/>
        <v>367</v>
      </c>
    </row>
    <row r="180" spans="1:10" x14ac:dyDescent="0.2">
      <c r="A180" s="3" t="s">
        <v>85</v>
      </c>
      <c r="B180" s="27">
        <f>B34</f>
        <v>25</v>
      </c>
      <c r="C180" s="27">
        <f t="shared" ref="C180:J180" si="49">C34</f>
        <v>21</v>
      </c>
      <c r="D180" s="27">
        <f t="shared" si="49"/>
        <v>547</v>
      </c>
      <c r="E180" s="27">
        <f t="shared" si="49"/>
        <v>958</v>
      </c>
      <c r="F180" s="27">
        <f t="shared" si="49"/>
        <v>102</v>
      </c>
      <c r="G180" s="27">
        <f t="shared" si="49"/>
        <v>17</v>
      </c>
      <c r="H180" s="27">
        <f t="shared" si="49"/>
        <v>39</v>
      </c>
      <c r="I180" s="27">
        <f t="shared" si="49"/>
        <v>5</v>
      </c>
      <c r="J180" s="27">
        <f t="shared" si="49"/>
        <v>163</v>
      </c>
    </row>
    <row r="181" spans="1:10" x14ac:dyDescent="0.2">
      <c r="A181" s="3" t="s">
        <v>27</v>
      </c>
      <c r="B181" s="27">
        <f t="shared" ref="B181:J181" si="50">SUM(B49,B94,B108,B127,B143,B32,B19,B134)</f>
        <v>44</v>
      </c>
      <c r="C181" s="27">
        <f t="shared" si="50"/>
        <v>3</v>
      </c>
      <c r="D181" s="27">
        <f t="shared" si="50"/>
        <v>522</v>
      </c>
      <c r="E181" s="27">
        <f t="shared" si="50"/>
        <v>1201</v>
      </c>
      <c r="F181" s="27">
        <f t="shared" si="50"/>
        <v>105</v>
      </c>
      <c r="G181" s="27">
        <f t="shared" si="50"/>
        <v>7</v>
      </c>
      <c r="H181" s="27">
        <f t="shared" si="50"/>
        <v>35</v>
      </c>
      <c r="I181" s="27">
        <f t="shared" si="50"/>
        <v>0</v>
      </c>
      <c r="J181" s="27">
        <f t="shared" si="50"/>
        <v>147</v>
      </c>
    </row>
    <row r="182" spans="1:10" ht="13.5" thickBot="1" x14ac:dyDescent="0.25">
      <c r="A182" s="3" t="s">
        <v>55</v>
      </c>
      <c r="B182" s="27">
        <f t="shared" ref="B182:J182" si="51">SUM(B31,B50,B76,B93,B128,B144,B156)</f>
        <v>38</v>
      </c>
      <c r="C182" s="27">
        <f t="shared" si="51"/>
        <v>0</v>
      </c>
      <c r="D182" s="27">
        <f t="shared" si="51"/>
        <v>1071</v>
      </c>
      <c r="E182" s="27">
        <f t="shared" si="51"/>
        <v>2069</v>
      </c>
      <c r="F182" s="27">
        <f t="shared" si="51"/>
        <v>204</v>
      </c>
      <c r="G182" s="27">
        <f t="shared" si="51"/>
        <v>7</v>
      </c>
      <c r="H182" s="27">
        <f t="shared" si="51"/>
        <v>76</v>
      </c>
      <c r="I182" s="27">
        <f t="shared" si="51"/>
        <v>1</v>
      </c>
      <c r="J182" s="27">
        <f t="shared" si="51"/>
        <v>288</v>
      </c>
    </row>
    <row r="183" spans="1:10" ht="13.5" thickBot="1" x14ac:dyDescent="0.25">
      <c r="A183" s="21" t="s">
        <v>35</v>
      </c>
      <c r="B183" s="84">
        <f t="shared" ref="B183:J183" si="52">SUM(B169,B176,B177:B182)</f>
        <v>682</v>
      </c>
      <c r="C183" s="84">
        <f t="shared" si="52"/>
        <v>4282</v>
      </c>
      <c r="D183" s="84">
        <f t="shared" si="52"/>
        <v>32291</v>
      </c>
      <c r="E183" s="84">
        <f t="shared" si="52"/>
        <v>60232</v>
      </c>
      <c r="F183" s="84">
        <f t="shared" si="52"/>
        <v>17083</v>
      </c>
      <c r="G183" s="84">
        <f t="shared" si="52"/>
        <v>1845</v>
      </c>
      <c r="H183" s="84">
        <f t="shared" si="52"/>
        <v>2748</v>
      </c>
      <c r="I183" s="84">
        <f t="shared" si="52"/>
        <v>658</v>
      </c>
      <c r="J183" s="84">
        <f t="shared" si="52"/>
        <v>22334</v>
      </c>
    </row>
    <row r="184" spans="1:10" x14ac:dyDescent="0.2">
      <c r="F184" s="4"/>
      <c r="G184" s="4"/>
      <c r="H184" s="4"/>
      <c r="I184" s="4"/>
      <c r="J184" s="4"/>
    </row>
    <row r="185" spans="1:10" x14ac:dyDescent="0.2">
      <c r="F185" s="4"/>
      <c r="G185" s="4"/>
      <c r="H185" s="4"/>
      <c r="I185" s="4"/>
      <c r="J185" s="4"/>
    </row>
    <row r="186" spans="1:10" x14ac:dyDescent="0.2">
      <c r="F186" s="4"/>
      <c r="G186" s="4"/>
      <c r="H186" s="4"/>
      <c r="I186" s="4"/>
      <c r="J186" s="4"/>
    </row>
    <row r="187" spans="1:10" x14ac:dyDescent="0.2">
      <c r="F187" s="4"/>
      <c r="G187" s="4"/>
      <c r="I187" s="4"/>
      <c r="J187" s="4"/>
    </row>
    <row r="188" spans="1:10" ht="14.25" customHeight="1" x14ac:dyDescent="0.2">
      <c r="A188" s="152" t="s">
        <v>64</v>
      </c>
      <c r="B188" s="152" t="s">
        <v>0</v>
      </c>
      <c r="C188" s="152" t="s">
        <v>2</v>
      </c>
      <c r="D188" s="152" t="s">
        <v>3</v>
      </c>
      <c r="I188" s="4"/>
      <c r="J188" s="4"/>
    </row>
    <row r="189" spans="1:10" ht="12.75" customHeight="1" x14ac:dyDescent="0.2">
      <c r="A189" s="152"/>
      <c r="B189" s="152"/>
      <c r="C189" s="152"/>
      <c r="D189" s="152"/>
      <c r="I189" s="4"/>
      <c r="J189" s="4"/>
    </row>
    <row r="190" spans="1:10" ht="15.75" x14ac:dyDescent="0.2">
      <c r="A190" s="24" t="s">
        <v>7</v>
      </c>
      <c r="B190" s="25">
        <f>B22</f>
        <v>375</v>
      </c>
      <c r="C190" s="25">
        <f>D22</f>
        <v>17620</v>
      </c>
      <c r="D190" s="25">
        <f>E22</f>
        <v>33251</v>
      </c>
      <c r="I190" s="4"/>
      <c r="J190" s="4"/>
    </row>
    <row r="191" spans="1:10" ht="15.75" x14ac:dyDescent="0.2">
      <c r="A191" s="24" t="s">
        <v>23</v>
      </c>
      <c r="B191" s="25">
        <f>B36</f>
        <v>84</v>
      </c>
      <c r="C191" s="25">
        <f>D36</f>
        <v>3718</v>
      </c>
      <c r="D191" s="25">
        <f>E36</f>
        <v>6455</v>
      </c>
      <c r="E191" s="4"/>
      <c r="F191" s="4"/>
    </row>
    <row r="192" spans="1:10" ht="15.75" x14ac:dyDescent="0.2">
      <c r="A192" s="24" t="s">
        <v>26</v>
      </c>
      <c r="B192" s="25">
        <f>B51</f>
        <v>97</v>
      </c>
      <c r="C192" s="25">
        <f>D51</f>
        <v>6164</v>
      </c>
      <c r="D192" s="25">
        <f>E51</f>
        <v>12041</v>
      </c>
      <c r="E192" s="4"/>
      <c r="F192" s="4"/>
    </row>
    <row r="193" spans="1:10" ht="15.75" x14ac:dyDescent="0.2">
      <c r="A193" s="24" t="s">
        <v>30</v>
      </c>
      <c r="B193" s="25">
        <f>B57</f>
        <v>10</v>
      </c>
      <c r="C193" s="25">
        <f>D57</f>
        <v>2325</v>
      </c>
      <c r="D193" s="25">
        <f>E57</f>
        <v>3393</v>
      </c>
      <c r="I193" s="4"/>
      <c r="J193" s="4"/>
    </row>
    <row r="194" spans="1:10" ht="15.75" x14ac:dyDescent="0.2">
      <c r="A194" s="24" t="s">
        <v>33</v>
      </c>
      <c r="B194" s="25">
        <f>B69</f>
        <v>16</v>
      </c>
      <c r="C194" s="25">
        <f>D69</f>
        <v>347</v>
      </c>
      <c r="D194" s="25">
        <f>E69</f>
        <v>901</v>
      </c>
    </row>
    <row r="195" spans="1:10" ht="15.75" x14ac:dyDescent="0.2">
      <c r="A195" s="24" t="s">
        <v>38</v>
      </c>
      <c r="B195" s="25">
        <f>B77</f>
        <v>8</v>
      </c>
      <c r="C195" s="25">
        <f>D77</f>
        <v>106</v>
      </c>
      <c r="D195" s="25">
        <f>E77</f>
        <v>256</v>
      </c>
    </row>
    <row r="196" spans="1:10" ht="15.75" x14ac:dyDescent="0.2">
      <c r="A196" s="24" t="s">
        <v>41</v>
      </c>
      <c r="B196" s="25">
        <f>B84</f>
        <v>5</v>
      </c>
      <c r="C196" s="25">
        <f>D84</f>
        <v>86</v>
      </c>
      <c r="D196" s="25">
        <f>E84</f>
        <v>130</v>
      </c>
      <c r="J196" s="4"/>
    </row>
    <row r="197" spans="1:10" ht="15.75" x14ac:dyDescent="0.2">
      <c r="A197" s="24" t="s">
        <v>44</v>
      </c>
      <c r="B197" s="25">
        <f>B95</f>
        <v>7</v>
      </c>
      <c r="C197" s="25">
        <f>D95</f>
        <v>138</v>
      </c>
      <c r="D197" s="25">
        <f>E95</f>
        <v>281</v>
      </c>
    </row>
    <row r="198" spans="1:10" ht="15.75" x14ac:dyDescent="0.2">
      <c r="A198" s="24" t="s">
        <v>46</v>
      </c>
      <c r="B198" s="25">
        <f>B102</f>
        <v>5</v>
      </c>
      <c r="C198" s="25">
        <f>D102</f>
        <v>49</v>
      </c>
      <c r="D198" s="25">
        <f>E102</f>
        <v>232</v>
      </c>
    </row>
    <row r="199" spans="1:10" ht="15.75" x14ac:dyDescent="0.2">
      <c r="A199" s="24" t="s">
        <v>48</v>
      </c>
      <c r="B199" s="25">
        <f>B109</f>
        <v>2</v>
      </c>
      <c r="C199" s="25">
        <f>D109</f>
        <v>40</v>
      </c>
      <c r="D199" s="25">
        <f>E109</f>
        <v>84</v>
      </c>
      <c r="E199" s="4"/>
    </row>
    <row r="200" spans="1:10" ht="15.75" x14ac:dyDescent="0.2">
      <c r="A200" s="24" t="s">
        <v>72</v>
      </c>
      <c r="B200" s="25">
        <f>B117</f>
        <v>4</v>
      </c>
      <c r="C200" s="25">
        <f>D117</f>
        <v>46</v>
      </c>
      <c r="D200" s="25">
        <f>E117</f>
        <v>121</v>
      </c>
      <c r="G200" s="4"/>
    </row>
    <row r="201" spans="1:10" ht="15.75" x14ac:dyDescent="0.2">
      <c r="A201" s="24" t="s">
        <v>51</v>
      </c>
      <c r="B201" s="25">
        <f>B129</f>
        <v>26</v>
      </c>
      <c r="C201" s="25">
        <f>D129</f>
        <v>610</v>
      </c>
      <c r="D201" s="25">
        <f>E129</f>
        <v>1063</v>
      </c>
    </row>
    <row r="202" spans="1:10" ht="15.75" x14ac:dyDescent="0.2">
      <c r="A202" s="24" t="s">
        <v>53</v>
      </c>
      <c r="B202" s="25">
        <f>B136</f>
        <v>2</v>
      </c>
      <c r="C202" s="25">
        <f>D136</f>
        <v>23</v>
      </c>
      <c r="D202" s="25">
        <f>E136</f>
        <v>52</v>
      </c>
      <c r="H202" s="4"/>
    </row>
    <row r="203" spans="1:10" ht="15.75" x14ac:dyDescent="0.2">
      <c r="A203" s="24" t="s">
        <v>54</v>
      </c>
      <c r="B203" s="25">
        <f>B145</f>
        <v>17</v>
      </c>
      <c r="C203" s="25">
        <f>D145</f>
        <v>230</v>
      </c>
      <c r="D203" s="25">
        <f>E145</f>
        <v>375</v>
      </c>
    </row>
    <row r="204" spans="1:10" ht="15.75" x14ac:dyDescent="0.2">
      <c r="A204" s="24" t="s">
        <v>73</v>
      </c>
      <c r="B204" s="25">
        <f>B152</f>
        <v>3</v>
      </c>
      <c r="C204" s="25">
        <f>D152</f>
        <v>35</v>
      </c>
      <c r="D204" s="25">
        <f>E152</f>
        <v>157</v>
      </c>
    </row>
    <row r="205" spans="1:10" ht="15.75" x14ac:dyDescent="0.2">
      <c r="A205" s="24" t="s">
        <v>57</v>
      </c>
      <c r="B205" s="25">
        <f>B156</f>
        <v>21</v>
      </c>
      <c r="C205" s="25">
        <f>D156</f>
        <v>754</v>
      </c>
      <c r="D205" s="25">
        <f>E156</f>
        <v>1440</v>
      </c>
      <c r="F205" s="4"/>
      <c r="G205" s="4"/>
    </row>
    <row r="206" spans="1:10" ht="20.25" thickBot="1" x14ac:dyDescent="0.4">
      <c r="A206" s="85" t="s">
        <v>35</v>
      </c>
      <c r="B206" s="51">
        <f>SUM(B190:B205)</f>
        <v>682</v>
      </c>
      <c r="C206" s="51">
        <f>SUM(C190:C205)</f>
        <v>32291</v>
      </c>
      <c r="D206" s="51">
        <f>SUM(D190:D205)</f>
        <v>60232</v>
      </c>
    </row>
    <row r="207" spans="1:10" x14ac:dyDescent="0.2">
      <c r="A207" s="22" t="s">
        <v>62</v>
      </c>
      <c r="C207" s="4"/>
      <c r="D207" s="1" t="s">
        <v>68</v>
      </c>
      <c r="E207" s="4"/>
      <c r="F207" s="4"/>
      <c r="G207" s="23"/>
      <c r="H207" s="23"/>
      <c r="I207" s="23"/>
      <c r="J207" s="4"/>
    </row>
    <row r="208" spans="1:10" x14ac:dyDescent="0.2">
      <c r="A208" s="1" t="s">
        <v>63</v>
      </c>
      <c r="B208" s="4"/>
      <c r="C208" s="4"/>
      <c r="D208" s="4" t="s">
        <v>86</v>
      </c>
      <c r="E208" s="4"/>
      <c r="F208" s="4"/>
      <c r="G208" s="4"/>
      <c r="H208" s="4"/>
      <c r="I208" s="4"/>
    </row>
    <row r="209" spans="2:10" x14ac:dyDescent="0.2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">
      <c r="B210" s="4"/>
      <c r="C210" s="4"/>
      <c r="D210" s="4"/>
    </row>
    <row r="211" spans="2:10" x14ac:dyDescent="0.2">
      <c r="B211" s="4"/>
      <c r="C211" s="4"/>
      <c r="D211" s="4"/>
    </row>
    <row r="215" spans="2:10" x14ac:dyDescent="0.2">
      <c r="B215" s="4"/>
    </row>
  </sheetData>
  <autoFilter ref="A1:A211" xr:uid="{AB9ACCFF-3BDC-4360-9314-F5A8169E3E5E}"/>
  <mergeCells count="135">
    <mergeCell ref="H154:I154"/>
    <mergeCell ref="A188:A189"/>
    <mergeCell ref="A162:A163"/>
    <mergeCell ref="J138:J139"/>
    <mergeCell ref="B138:B139"/>
    <mergeCell ref="C138:C139"/>
    <mergeCell ref="D138:D139"/>
    <mergeCell ref="E138:E139"/>
    <mergeCell ref="F138:G138"/>
    <mergeCell ref="H138:I138"/>
    <mergeCell ref="B188:B189"/>
    <mergeCell ref="C188:C189"/>
    <mergeCell ref="D188:D189"/>
    <mergeCell ref="J154:J155"/>
    <mergeCell ref="A161:J161"/>
    <mergeCell ref="B162:B163"/>
    <mergeCell ref="C162:C163"/>
    <mergeCell ref="D162:D163"/>
    <mergeCell ref="E162:E163"/>
    <mergeCell ref="F162:G162"/>
    <mergeCell ref="H162:I162"/>
    <mergeCell ref="J162:J163"/>
    <mergeCell ref="B154:B155"/>
    <mergeCell ref="C154:C155"/>
    <mergeCell ref="D154:D155"/>
    <mergeCell ref="E154:E155"/>
    <mergeCell ref="F154:G154"/>
    <mergeCell ref="J97:J98"/>
    <mergeCell ref="B104:B105"/>
    <mergeCell ref="C104:C105"/>
    <mergeCell ref="D104:D105"/>
    <mergeCell ref="E104:E105"/>
    <mergeCell ref="F104:G104"/>
    <mergeCell ref="H104:I104"/>
    <mergeCell ref="J104:J105"/>
    <mergeCell ref="B97:B98"/>
    <mergeCell ref="C97:C98"/>
    <mergeCell ref="D97:D98"/>
    <mergeCell ref="E97:E98"/>
    <mergeCell ref="F97:G97"/>
    <mergeCell ref="H97:I97"/>
    <mergeCell ref="B111:B112"/>
    <mergeCell ref="C111:C112"/>
    <mergeCell ref="D111:D112"/>
    <mergeCell ref="E111:E112"/>
    <mergeCell ref="F111:G111"/>
    <mergeCell ref="H111:I111"/>
    <mergeCell ref="J111:J112"/>
    <mergeCell ref="J79:J80"/>
    <mergeCell ref="B86:B87"/>
    <mergeCell ref="C86:C87"/>
    <mergeCell ref="D86:D87"/>
    <mergeCell ref="E86:E87"/>
    <mergeCell ref="F86:G86"/>
    <mergeCell ref="H86:I86"/>
    <mergeCell ref="J86:J87"/>
    <mergeCell ref="B79:B80"/>
    <mergeCell ref="C79:C80"/>
    <mergeCell ref="D79:D80"/>
    <mergeCell ref="E79:E80"/>
    <mergeCell ref="F79:G79"/>
    <mergeCell ref="H79:I79"/>
    <mergeCell ref="J59:J60"/>
    <mergeCell ref="B71:B72"/>
    <mergeCell ref="C71:C72"/>
    <mergeCell ref="D71:D72"/>
    <mergeCell ref="E71:E72"/>
    <mergeCell ref="F71:G71"/>
    <mergeCell ref="H71:I71"/>
    <mergeCell ref="J71:J72"/>
    <mergeCell ref="B59:B60"/>
    <mergeCell ref="C59:C60"/>
    <mergeCell ref="D59:D60"/>
    <mergeCell ref="E59:E60"/>
    <mergeCell ref="F59:G59"/>
    <mergeCell ref="H59:I59"/>
    <mergeCell ref="F24:G24"/>
    <mergeCell ref="H24:I24"/>
    <mergeCell ref="J53:J54"/>
    <mergeCell ref="B53:B54"/>
    <mergeCell ref="C53:C54"/>
    <mergeCell ref="D53:D54"/>
    <mergeCell ref="E53:E54"/>
    <mergeCell ref="F53:G53"/>
    <mergeCell ref="H53:I53"/>
    <mergeCell ref="J24:J25"/>
    <mergeCell ref="B38:B39"/>
    <mergeCell ref="C38:C39"/>
    <mergeCell ref="D38:D39"/>
    <mergeCell ref="E38:E39"/>
    <mergeCell ref="F38:G38"/>
    <mergeCell ref="H38:I38"/>
    <mergeCell ref="J38:J39"/>
    <mergeCell ref="A1:J1"/>
    <mergeCell ref="A2:J2"/>
    <mergeCell ref="B3:B4"/>
    <mergeCell ref="C3:C4"/>
    <mergeCell ref="D3:D4"/>
    <mergeCell ref="E3:E4"/>
    <mergeCell ref="F3:G3"/>
    <mergeCell ref="H3:I3"/>
    <mergeCell ref="J3:J4"/>
    <mergeCell ref="F147:G147"/>
    <mergeCell ref="H147:I147"/>
    <mergeCell ref="J147:J148"/>
    <mergeCell ref="A119:A120"/>
    <mergeCell ref="F119:G119"/>
    <mergeCell ref="H119:I119"/>
    <mergeCell ref="J119:J120"/>
    <mergeCell ref="E119:E120"/>
    <mergeCell ref="D119:D120"/>
    <mergeCell ref="C119:C120"/>
    <mergeCell ref="B119:B120"/>
    <mergeCell ref="A131:A132"/>
    <mergeCell ref="A138:A139"/>
    <mergeCell ref="B131:B132"/>
    <mergeCell ref="C131:C132"/>
    <mergeCell ref="D131:D132"/>
    <mergeCell ref="E131:E132"/>
    <mergeCell ref="F131:G131"/>
    <mergeCell ref="H131:I131"/>
    <mergeCell ref="J131:J132"/>
    <mergeCell ref="A79:A80"/>
    <mergeCell ref="A38:A39"/>
    <mergeCell ref="A53:A54"/>
    <mergeCell ref="A24:A25"/>
    <mergeCell ref="A3:A4"/>
    <mergeCell ref="B147:B148"/>
    <mergeCell ref="C147:C148"/>
    <mergeCell ref="D147:D148"/>
    <mergeCell ref="E147:E148"/>
    <mergeCell ref="B24:B25"/>
    <mergeCell ref="C24:C25"/>
    <mergeCell ref="D24:D25"/>
    <mergeCell ref="E24:E25"/>
  </mergeCells>
  <pageMargins left="0.3" right="0.18" top="0.38" bottom="0.88" header="0.3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2024-10-09T08:19:57Z</dcterms:modified>
</cp:coreProperties>
</file>