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600" windowWidth="6225" windowHeight="9300" activeTab="0"/>
  </bookViews>
  <sheets>
    <sheet name="Sheet1" sheetId="1" r:id="rId1"/>
  </sheets>
  <definedNames>
    <definedName name="_xlnm.Print_Area" localSheetId="0">'Sheet1'!$A$1:$K$123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<sst xmlns="http://schemas.openxmlformats.org/spreadsheetml/2006/main" count="257" uniqueCount="247">
  <si>
    <t>Ghana</t>
  </si>
  <si>
    <t>Mali</t>
  </si>
  <si>
    <t>Azerbaijan</t>
  </si>
  <si>
    <t>Kazakhstan</t>
  </si>
  <si>
    <t>Macedonia</t>
  </si>
  <si>
    <t>Cyprus</t>
  </si>
  <si>
    <t>U.A.E</t>
  </si>
  <si>
    <t>Nationality</t>
  </si>
  <si>
    <t>اثيوبيا</t>
  </si>
  <si>
    <t>تانزانيا</t>
  </si>
  <si>
    <t>تشاد</t>
  </si>
  <si>
    <t>جنوب افريقيا</t>
  </si>
  <si>
    <t>سنغال</t>
  </si>
  <si>
    <t>غانا</t>
  </si>
  <si>
    <t>كينيا</t>
  </si>
  <si>
    <t>مالي</t>
  </si>
  <si>
    <t>موريشيوس</t>
  </si>
  <si>
    <t>نيجيريا</t>
  </si>
  <si>
    <t>اريتريا</t>
  </si>
  <si>
    <t>اخرى افريقي</t>
  </si>
  <si>
    <t>مجموع افريقيا</t>
  </si>
  <si>
    <t>امريكا</t>
  </si>
  <si>
    <t>كندا</t>
  </si>
  <si>
    <t>المكسيك</t>
  </si>
  <si>
    <t>البرازيل</t>
  </si>
  <si>
    <t>الارجنتين</t>
  </si>
  <si>
    <t>تشيلي</t>
  </si>
  <si>
    <t>كولومبيا</t>
  </si>
  <si>
    <t>فنزويلا</t>
  </si>
  <si>
    <t>اخرى امريكي</t>
  </si>
  <si>
    <t>مجموع امريكا</t>
  </si>
  <si>
    <t>اليابان</t>
  </si>
  <si>
    <t>الصين</t>
  </si>
  <si>
    <t>كوريا الجنوبية</t>
  </si>
  <si>
    <t>تايون</t>
  </si>
  <si>
    <t>هونغ كونغ</t>
  </si>
  <si>
    <t>الهند</t>
  </si>
  <si>
    <t>اندونيسيا</t>
  </si>
  <si>
    <t>الباكستان</t>
  </si>
  <si>
    <t>سيريلانكا</t>
  </si>
  <si>
    <t>ايران</t>
  </si>
  <si>
    <t>بنغلاديش</t>
  </si>
  <si>
    <t>نيبال</t>
  </si>
  <si>
    <t>افغانستان</t>
  </si>
  <si>
    <t>الفلبين</t>
  </si>
  <si>
    <t>ماليزيا</t>
  </si>
  <si>
    <t>سنغابور</t>
  </si>
  <si>
    <t>تايلند</t>
  </si>
  <si>
    <t>فيتنام</t>
  </si>
  <si>
    <t>استراليا</t>
  </si>
  <si>
    <t>نيوزيلاند</t>
  </si>
  <si>
    <t>الفيجي</t>
  </si>
  <si>
    <t>اخرى اسيوي</t>
  </si>
  <si>
    <t>مجموع اسيا</t>
  </si>
  <si>
    <t>روسيا</t>
  </si>
  <si>
    <t>اذربيجان</t>
  </si>
  <si>
    <t>كازاخستان</t>
  </si>
  <si>
    <t>بولندا</t>
  </si>
  <si>
    <t>التشيك</t>
  </si>
  <si>
    <t>رومانيا</t>
  </si>
  <si>
    <t>بلغاريا</t>
  </si>
  <si>
    <t>هنقاريا</t>
  </si>
  <si>
    <t>اكراني</t>
  </si>
  <si>
    <t>بريطانيا</t>
  </si>
  <si>
    <t>السويد</t>
  </si>
  <si>
    <t>الدنمارك</t>
  </si>
  <si>
    <t>فنلندا</t>
  </si>
  <si>
    <t>النرويج</t>
  </si>
  <si>
    <t>ايرلندا</t>
  </si>
  <si>
    <t>ايسلندا</t>
  </si>
  <si>
    <t>ايطاليا</t>
  </si>
  <si>
    <t>اسبانيا</t>
  </si>
  <si>
    <t>البوسنه والهرسك</t>
  </si>
  <si>
    <t>مقدونيا</t>
  </si>
  <si>
    <t>اليونان</t>
  </si>
  <si>
    <t>البرتغال</t>
  </si>
  <si>
    <t>سلوفاكيا</t>
  </si>
  <si>
    <t>يوغسلافيا</t>
  </si>
  <si>
    <t>سلوفينيا</t>
  </si>
  <si>
    <t>كرواتيا</t>
  </si>
  <si>
    <t>الفاتيكان</t>
  </si>
  <si>
    <t>المانيا</t>
  </si>
  <si>
    <t>فرنسا</t>
  </si>
  <si>
    <t>هولندا</t>
  </si>
  <si>
    <t>بلجيكا</t>
  </si>
  <si>
    <t>سويسرا</t>
  </si>
  <si>
    <t>النمسا</t>
  </si>
  <si>
    <t>لوكمبيرغ</t>
  </si>
  <si>
    <t>قبرص</t>
  </si>
  <si>
    <t>اسرائيل</t>
  </si>
  <si>
    <t>تركيا</t>
  </si>
  <si>
    <t>اخرى اوروبي</t>
  </si>
  <si>
    <t>مجموع اوروبا</t>
  </si>
  <si>
    <t>هيئة الامم</t>
  </si>
  <si>
    <t>سوريا</t>
  </si>
  <si>
    <t>العراق</t>
  </si>
  <si>
    <t>مصر</t>
  </si>
  <si>
    <t>لبنان</t>
  </si>
  <si>
    <t>فلسطين</t>
  </si>
  <si>
    <t>اليمن</t>
  </si>
  <si>
    <t>السودان</t>
  </si>
  <si>
    <t>ليبيا</t>
  </si>
  <si>
    <t>تونس</t>
  </si>
  <si>
    <t>الجزائر</t>
  </si>
  <si>
    <t>المغرب</t>
  </si>
  <si>
    <t>الصومال</t>
  </si>
  <si>
    <t>موريتانيا</t>
  </si>
  <si>
    <t>جيبوتي</t>
  </si>
  <si>
    <t>السعودية</t>
  </si>
  <si>
    <t>الكويت</t>
  </si>
  <si>
    <t>البحرين</t>
  </si>
  <si>
    <t>الامارات العربية</t>
  </si>
  <si>
    <t>عمان</t>
  </si>
  <si>
    <t>قطر</t>
  </si>
  <si>
    <t>مجموع العرب</t>
  </si>
  <si>
    <t>الجنسيـــــــــــــــة</t>
  </si>
  <si>
    <t xml:space="preserve">المجموع              </t>
  </si>
  <si>
    <t xml:space="preserve">عدد سياح المبيت   </t>
  </si>
  <si>
    <t xml:space="preserve">عدد زوار اليوم الواحد </t>
  </si>
  <si>
    <t xml:space="preserve">المجموع                </t>
  </si>
  <si>
    <t xml:space="preserve">عدد سياح المبيت    </t>
  </si>
  <si>
    <t xml:space="preserve"> Same Day Visitors </t>
  </si>
  <si>
    <t xml:space="preserve">               Total</t>
  </si>
  <si>
    <t xml:space="preserve">Same Day Visitors </t>
  </si>
  <si>
    <t xml:space="preserve">              Total</t>
  </si>
  <si>
    <t>Ethiopia</t>
  </si>
  <si>
    <t>Tanzania</t>
  </si>
  <si>
    <t>Chad</t>
  </si>
  <si>
    <t>S.Africa</t>
  </si>
  <si>
    <t>Senegal</t>
  </si>
  <si>
    <t>Kenya</t>
  </si>
  <si>
    <t>Mauritius</t>
  </si>
  <si>
    <t>Nigeria</t>
  </si>
  <si>
    <t>Eritrea</t>
  </si>
  <si>
    <t>Other Africa</t>
  </si>
  <si>
    <t>Total Africa</t>
  </si>
  <si>
    <t>U.S.A</t>
  </si>
  <si>
    <t>Canada</t>
  </si>
  <si>
    <t>Mexico</t>
  </si>
  <si>
    <t>Brazil</t>
  </si>
  <si>
    <t>Argentina</t>
  </si>
  <si>
    <t>Chile</t>
  </si>
  <si>
    <t>Colombia</t>
  </si>
  <si>
    <t>Venezuela</t>
  </si>
  <si>
    <t>Other America</t>
  </si>
  <si>
    <t>Japan</t>
  </si>
  <si>
    <t>China</t>
  </si>
  <si>
    <t>S- Korea Rep</t>
  </si>
  <si>
    <t>Taiwan</t>
  </si>
  <si>
    <t>Hong Kong</t>
  </si>
  <si>
    <t>N- korea Dpr</t>
  </si>
  <si>
    <t>India</t>
  </si>
  <si>
    <t>Indonesia</t>
  </si>
  <si>
    <t>Pakistan</t>
  </si>
  <si>
    <t>Srilanka</t>
  </si>
  <si>
    <t>Iran</t>
  </si>
  <si>
    <t>Bangladesh</t>
  </si>
  <si>
    <t>Nepal</t>
  </si>
  <si>
    <t>Afghanistan</t>
  </si>
  <si>
    <t>Philippines</t>
  </si>
  <si>
    <t>Malaysia</t>
  </si>
  <si>
    <t>Singapore</t>
  </si>
  <si>
    <t>Thailand</t>
  </si>
  <si>
    <t>Vietnam</t>
  </si>
  <si>
    <t>Australia</t>
  </si>
  <si>
    <t>New Zealand</t>
  </si>
  <si>
    <t>Fiji</t>
  </si>
  <si>
    <t>Other Asia</t>
  </si>
  <si>
    <t>Russia</t>
  </si>
  <si>
    <t>Poland</t>
  </si>
  <si>
    <t>Czechrep</t>
  </si>
  <si>
    <t>Romania</t>
  </si>
  <si>
    <t>Belgium</t>
  </si>
  <si>
    <t>Hungary</t>
  </si>
  <si>
    <t>Ukraine</t>
  </si>
  <si>
    <t>U.K</t>
  </si>
  <si>
    <t>Sweden</t>
  </si>
  <si>
    <t>Denmark</t>
  </si>
  <si>
    <t>Finland</t>
  </si>
  <si>
    <t>Norway</t>
  </si>
  <si>
    <t>Ireland</t>
  </si>
  <si>
    <t>Iceland</t>
  </si>
  <si>
    <t>Italy</t>
  </si>
  <si>
    <t>Spain</t>
  </si>
  <si>
    <t>Bosnia &amp; Herzq</t>
  </si>
  <si>
    <t>Greece</t>
  </si>
  <si>
    <t>Portugal</t>
  </si>
  <si>
    <t>Slovakia</t>
  </si>
  <si>
    <t>Yugoslavia</t>
  </si>
  <si>
    <t>Slovenia</t>
  </si>
  <si>
    <t>Croatia</t>
  </si>
  <si>
    <t>The Vatican</t>
  </si>
  <si>
    <t>Germany</t>
  </si>
  <si>
    <t>France</t>
  </si>
  <si>
    <t>Netherlands</t>
  </si>
  <si>
    <t>Switzerland</t>
  </si>
  <si>
    <t>Austria</t>
  </si>
  <si>
    <t>Luxembourg</t>
  </si>
  <si>
    <t>Israel</t>
  </si>
  <si>
    <t>Turkey</t>
  </si>
  <si>
    <t>Other Europe</t>
  </si>
  <si>
    <t>Total Europe</t>
  </si>
  <si>
    <t>U.N</t>
  </si>
  <si>
    <t>Syria</t>
  </si>
  <si>
    <t>Iraq</t>
  </si>
  <si>
    <t>Egypt</t>
  </si>
  <si>
    <t>Lebanon</t>
  </si>
  <si>
    <t>Palsetine</t>
  </si>
  <si>
    <t>Yemen</t>
  </si>
  <si>
    <t>Sudan</t>
  </si>
  <si>
    <t>Libya</t>
  </si>
  <si>
    <t>Tunisia</t>
  </si>
  <si>
    <t>Algeria</t>
  </si>
  <si>
    <t>Morocco</t>
  </si>
  <si>
    <t>Somalia</t>
  </si>
  <si>
    <t>Mauritania</t>
  </si>
  <si>
    <t>Djibouti</t>
  </si>
  <si>
    <t>Saudi Arabia</t>
  </si>
  <si>
    <t>Kuwait</t>
  </si>
  <si>
    <t>Bahrain</t>
  </si>
  <si>
    <t>Oman</t>
  </si>
  <si>
    <t>Qatar</t>
  </si>
  <si>
    <t>Total Arab</t>
  </si>
  <si>
    <t>Grand Total</t>
  </si>
  <si>
    <t>يتبع ...</t>
  </si>
  <si>
    <t>Cont…</t>
  </si>
  <si>
    <t>المصدر : وزارة السياحة والاثار</t>
  </si>
  <si>
    <t>Source: Ministry of tTourism &amp; Antiquities</t>
  </si>
  <si>
    <t>* اولية</t>
  </si>
  <si>
    <t>* Preliminary</t>
  </si>
  <si>
    <t>المجموع الكلي</t>
  </si>
  <si>
    <t>كوريا الشمالية</t>
  </si>
  <si>
    <t>Total Asia</t>
  </si>
  <si>
    <t>Total America</t>
  </si>
  <si>
    <t>اردني مقيم في الخارج</t>
  </si>
  <si>
    <t xml:space="preserve">Jordanias Residing Abroad                   </t>
  </si>
  <si>
    <t xml:space="preserve">  Tourist  Overnight </t>
  </si>
  <si>
    <t>جنوب اسيا</t>
  </si>
  <si>
    <t>South Asia</t>
  </si>
  <si>
    <t>Asia &amp; Pasific</t>
  </si>
  <si>
    <t>اسيا والباسيفك</t>
  </si>
  <si>
    <t>Bulgaria</t>
  </si>
  <si>
    <t>مالطا</t>
  </si>
  <si>
    <t>Malta</t>
  </si>
  <si>
    <t>نسبة التغير% 07/08  Relative Change%</t>
  </si>
  <si>
    <t>Table 2.2Tourist  Overnight and Same Day Visitors By Nationality, 2007-2008</t>
  </si>
  <si>
    <t>جدول 2.2 عدد سياح المبيت وزوار اليوم الواحد حسب الجنسية  2007-2008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</si>
</sst>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0.0"/>
    <numFmt numFmtId="173" formatCode="0.0%"/>
    <numFmt numFmtId="174" formatCode="#,##0.0"/>
    <numFmt numFmtId="175" formatCode="[$-409]h:mm:ss\ AM/PM"/>
    <numFmt numFmtId="176" formatCode="[$-409]dddd\,\ mmmm\ dd\,\ yyyy"/>
  </numFmts>
  <fonts count="52">
    <font>
      <sz val="10"/>
      <name val="Arial"/>
      <family val="0"/>
    </font>
    <font>
      <sz val="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5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left"/>
    </xf>
    <xf numFmtId="3" fontId="4" fillId="34" borderId="11" xfId="0" applyNumberFormat="1" applyFont="1" applyFill="1" applyBorder="1" applyAlignment="1" applyProtection="1">
      <alignment horizontal="center"/>
      <protection locked="0"/>
    </xf>
    <xf numFmtId="3" fontId="5" fillId="33" borderId="12" xfId="0" applyNumberFormat="1" applyFont="1" applyFill="1" applyBorder="1" applyAlignment="1">
      <alignment horizontal="center"/>
    </xf>
    <xf numFmtId="3" fontId="5" fillId="33" borderId="13" xfId="0" applyNumberFormat="1" applyFont="1" applyFill="1" applyBorder="1" applyAlignment="1">
      <alignment horizontal="center"/>
    </xf>
    <xf numFmtId="0" fontId="6" fillId="33" borderId="14" xfId="0" applyFont="1" applyFill="1" applyBorder="1" applyAlignment="1">
      <alignment horizontal="right"/>
    </xf>
    <xf numFmtId="0" fontId="6" fillId="33" borderId="14" xfId="0" applyFont="1" applyFill="1" applyBorder="1" applyAlignment="1">
      <alignment horizontal="left"/>
    </xf>
    <xf numFmtId="0" fontId="6" fillId="34" borderId="14" xfId="0" applyFont="1" applyFill="1" applyBorder="1" applyAlignment="1">
      <alignment horizontal="right"/>
    </xf>
    <xf numFmtId="3" fontId="4" fillId="34" borderId="15" xfId="0" applyNumberFormat="1" applyFont="1" applyFill="1" applyBorder="1" applyAlignment="1" applyProtection="1">
      <alignment horizontal="center"/>
      <protection locked="0"/>
    </xf>
    <xf numFmtId="0" fontId="6" fillId="34" borderId="14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left"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3" fontId="4" fillId="34" borderId="0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>
      <alignment horizontal="right"/>
    </xf>
    <xf numFmtId="3" fontId="4" fillId="33" borderId="0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3" fontId="9" fillId="33" borderId="0" xfId="0" applyNumberFormat="1" applyFont="1" applyFill="1" applyBorder="1" applyAlignment="1">
      <alignment horizontal="center" vertical="center" wrapText="1"/>
    </xf>
    <xf numFmtId="3" fontId="8" fillId="33" borderId="0" xfId="0" applyNumberFormat="1" applyFont="1" applyFill="1" applyBorder="1" applyAlignment="1">
      <alignment horizontal="center" vertical="top" wrapText="1"/>
    </xf>
    <xf numFmtId="3" fontId="9" fillId="33" borderId="0" xfId="0" applyNumberFormat="1" applyFont="1" applyFill="1" applyBorder="1" applyAlignment="1">
      <alignment horizontal="center" vertical="top" wrapText="1"/>
    </xf>
    <xf numFmtId="3" fontId="8" fillId="33" borderId="0" xfId="0" applyNumberFormat="1" applyFont="1" applyFill="1" applyBorder="1" applyAlignment="1">
      <alignment horizontal="center" vertical="center" wrapText="1"/>
    </xf>
    <xf numFmtId="3" fontId="7" fillId="33" borderId="0" xfId="0" applyNumberFormat="1" applyFont="1" applyFill="1" applyBorder="1" applyAlignment="1">
      <alignment/>
    </xf>
    <xf numFmtId="3" fontId="3" fillId="34" borderId="11" xfId="0" applyNumberFormat="1" applyFont="1" applyFill="1" applyBorder="1" applyAlignment="1" applyProtection="1">
      <alignment horizontal="center"/>
      <protection locked="0"/>
    </xf>
    <xf numFmtId="3" fontId="5" fillId="33" borderId="17" xfId="0" applyNumberFormat="1" applyFont="1" applyFill="1" applyBorder="1" applyAlignment="1">
      <alignment horizontal="center"/>
    </xf>
    <xf numFmtId="3" fontId="5" fillId="33" borderId="11" xfId="0" applyNumberFormat="1" applyFont="1" applyFill="1" applyBorder="1" applyAlignment="1">
      <alignment horizontal="center"/>
    </xf>
    <xf numFmtId="0" fontId="5" fillId="33" borderId="16" xfId="0" applyFont="1" applyFill="1" applyBorder="1" applyAlignment="1">
      <alignment horizontal="left"/>
    </xf>
    <xf numFmtId="0" fontId="5" fillId="33" borderId="16" xfId="0" applyFont="1" applyFill="1" applyBorder="1" applyAlignment="1">
      <alignment/>
    </xf>
    <xf numFmtId="0" fontId="6" fillId="34" borderId="16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0" xfId="0" applyFont="1" applyFill="1" applyAlignment="1">
      <alignment/>
    </xf>
    <xf numFmtId="3" fontId="4" fillId="34" borderId="18" xfId="0" applyNumberFormat="1" applyFont="1" applyFill="1" applyBorder="1" applyAlignment="1" applyProtection="1">
      <alignment horizontal="center"/>
      <protection locked="0"/>
    </xf>
    <xf numFmtId="3" fontId="4" fillId="34" borderId="17" xfId="0" applyNumberFormat="1" applyFont="1" applyFill="1" applyBorder="1" applyAlignment="1" applyProtection="1">
      <alignment horizontal="center"/>
      <protection locked="0"/>
    </xf>
    <xf numFmtId="3" fontId="6" fillId="33" borderId="11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right"/>
    </xf>
    <xf numFmtId="4" fontId="4" fillId="34" borderId="0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>
      <alignment horizontal="right"/>
    </xf>
    <xf numFmtId="0" fontId="5" fillId="33" borderId="19" xfId="0" applyFont="1" applyFill="1" applyBorder="1" applyAlignment="1">
      <alignment horizontal="left"/>
    </xf>
    <xf numFmtId="3" fontId="4" fillId="34" borderId="13" xfId="0" applyNumberFormat="1" applyFont="1" applyFill="1" applyBorder="1" applyAlignment="1" applyProtection="1">
      <alignment horizontal="center"/>
      <protection locked="0"/>
    </xf>
    <xf numFmtId="3" fontId="4" fillId="34" borderId="20" xfId="0" applyNumberFormat="1" applyFont="1" applyFill="1" applyBorder="1" applyAlignment="1" applyProtection="1">
      <alignment horizontal="center"/>
      <protection locked="0"/>
    </xf>
    <xf numFmtId="3" fontId="4" fillId="34" borderId="12" xfId="0" applyNumberFormat="1" applyFont="1" applyFill="1" applyBorder="1" applyAlignment="1" applyProtection="1">
      <alignment horizontal="center"/>
      <protection locked="0"/>
    </xf>
    <xf numFmtId="3" fontId="3" fillId="33" borderId="0" xfId="0" applyNumberFormat="1" applyFont="1" applyFill="1" applyBorder="1" applyAlignment="1" applyProtection="1">
      <alignment horizontal="center"/>
      <protection locked="0"/>
    </xf>
    <xf numFmtId="3" fontId="3" fillId="34" borderId="0" xfId="0" applyNumberFormat="1" applyFont="1" applyFill="1" applyBorder="1" applyAlignment="1" applyProtection="1">
      <alignment horizontal="center"/>
      <protection locked="0"/>
    </xf>
    <xf numFmtId="3" fontId="4" fillId="34" borderId="21" xfId="0" applyNumberFormat="1" applyFont="1" applyFill="1" applyBorder="1" applyAlignment="1" applyProtection="1">
      <alignment horizontal="center"/>
      <protection locked="0"/>
    </xf>
    <xf numFmtId="3" fontId="4" fillId="34" borderId="22" xfId="0" applyNumberFormat="1" applyFont="1" applyFill="1" applyBorder="1" applyAlignment="1" applyProtection="1">
      <alignment horizontal="center"/>
      <protection locked="0"/>
    </xf>
    <xf numFmtId="3" fontId="6" fillId="33" borderId="17" xfId="0" applyNumberFormat="1" applyFont="1" applyFill="1" applyBorder="1" applyAlignment="1" applyProtection="1">
      <alignment horizontal="center"/>
      <protection locked="0"/>
    </xf>
    <xf numFmtId="3" fontId="6" fillId="33" borderId="18" xfId="0" applyNumberFormat="1" applyFont="1" applyFill="1" applyBorder="1" applyAlignment="1" applyProtection="1">
      <alignment horizontal="center"/>
      <protection locked="0"/>
    </xf>
    <xf numFmtId="3" fontId="8" fillId="33" borderId="11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3" fillId="33" borderId="23" xfId="0" applyFont="1" applyFill="1" applyBorder="1" applyAlignment="1">
      <alignment horizontal="right" readingOrder="2"/>
    </xf>
    <xf numFmtId="0" fontId="10" fillId="33" borderId="23" xfId="0" applyFont="1" applyFill="1" applyBorder="1" applyAlignment="1">
      <alignment/>
    </xf>
    <xf numFmtId="3" fontId="10" fillId="33" borderId="23" xfId="0" applyNumberFormat="1" applyFont="1" applyFill="1" applyBorder="1" applyAlignment="1">
      <alignment horizontal="center" vertical="center"/>
    </xf>
    <xf numFmtId="3" fontId="3" fillId="33" borderId="23" xfId="0" applyNumberFormat="1" applyFont="1" applyFill="1" applyBorder="1" applyAlignment="1">
      <alignment horizontal="center" vertical="center"/>
    </xf>
    <xf numFmtId="173" fontId="10" fillId="33" borderId="23" xfId="0" applyNumberFormat="1" applyFont="1" applyFill="1" applyBorder="1" applyAlignment="1">
      <alignment vertical="center"/>
    </xf>
    <xf numFmtId="3" fontId="3" fillId="34" borderId="24" xfId="0" applyNumberFormat="1" applyFont="1" applyFill="1" applyBorder="1" applyAlignment="1" applyProtection="1">
      <alignment horizontal="center"/>
      <protection locked="0"/>
    </xf>
    <xf numFmtId="3" fontId="3" fillId="33" borderId="25" xfId="0" applyNumberFormat="1" applyFont="1" applyFill="1" applyBorder="1" applyAlignment="1" applyProtection="1">
      <alignment horizontal="center"/>
      <protection locked="0"/>
    </xf>
    <xf numFmtId="3" fontId="3" fillId="34" borderId="17" xfId="0" applyNumberFormat="1" applyFont="1" applyFill="1" applyBorder="1" applyAlignment="1" applyProtection="1">
      <alignment horizontal="center"/>
      <protection locked="0"/>
    </xf>
    <xf numFmtId="3" fontId="3" fillId="33" borderId="18" xfId="0" applyNumberFormat="1" applyFont="1" applyFill="1" applyBorder="1" applyAlignment="1" applyProtection="1">
      <alignment horizontal="center"/>
      <protection locked="0"/>
    </xf>
    <xf numFmtId="3" fontId="9" fillId="33" borderId="17" xfId="0" applyNumberFormat="1" applyFont="1" applyFill="1" applyBorder="1" applyAlignment="1">
      <alignment horizontal="center" vertical="center" wrapText="1"/>
    </xf>
    <xf numFmtId="3" fontId="8" fillId="33" borderId="18" xfId="0" applyNumberFormat="1" applyFont="1" applyFill="1" applyBorder="1" applyAlignment="1">
      <alignment horizontal="center" vertical="center" wrapText="1"/>
    </xf>
    <xf numFmtId="3" fontId="3" fillId="33" borderId="0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/>
    </xf>
    <xf numFmtId="0" fontId="11" fillId="33" borderId="16" xfId="0" applyFont="1" applyFill="1" applyBorder="1" applyAlignment="1">
      <alignment/>
    </xf>
    <xf numFmtId="0" fontId="11" fillId="33" borderId="0" xfId="0" applyFont="1" applyFill="1" applyAlignment="1">
      <alignment/>
    </xf>
    <xf numFmtId="3" fontId="12" fillId="33" borderId="26" xfId="0" applyNumberFormat="1" applyFont="1" applyFill="1" applyBorder="1" applyAlignment="1">
      <alignment horizontal="center" vertical="top" wrapText="1"/>
    </xf>
    <xf numFmtId="3" fontId="12" fillId="33" borderId="27" xfId="0" applyNumberFormat="1" applyFont="1" applyFill="1" applyBorder="1" applyAlignment="1">
      <alignment horizontal="center" vertical="top" wrapText="1"/>
    </xf>
    <xf numFmtId="3" fontId="12" fillId="33" borderId="28" xfId="0" applyNumberFormat="1" applyFont="1" applyFill="1" applyBorder="1" applyAlignment="1">
      <alignment horizontal="center" vertical="top" wrapText="1"/>
    </xf>
    <xf numFmtId="3" fontId="12" fillId="33" borderId="0" xfId="0" applyNumberFormat="1" applyFont="1" applyFill="1" applyBorder="1" applyAlignment="1">
      <alignment horizontal="center" vertical="top" wrapText="1"/>
    </xf>
    <xf numFmtId="0" fontId="11" fillId="33" borderId="0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3" fontId="3" fillId="34" borderId="26" xfId="0" applyNumberFormat="1" applyFont="1" applyFill="1" applyBorder="1" applyAlignment="1" applyProtection="1">
      <alignment horizontal="center"/>
      <protection locked="0"/>
    </xf>
    <xf numFmtId="3" fontId="3" fillId="34" borderId="27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6" fillId="33" borderId="21" xfId="0" applyNumberFormat="1" applyFont="1" applyFill="1" applyBorder="1" applyAlignment="1" applyProtection="1">
      <alignment horizontal="center"/>
      <protection locked="0"/>
    </xf>
    <xf numFmtId="3" fontId="6" fillId="33" borderId="22" xfId="0" applyNumberFormat="1" applyFont="1" applyFill="1" applyBorder="1" applyAlignment="1" applyProtection="1">
      <alignment horizontal="center"/>
      <protection locked="0"/>
    </xf>
    <xf numFmtId="3" fontId="3" fillId="33" borderId="0" xfId="0" applyNumberFormat="1" applyFont="1" applyFill="1" applyBorder="1" applyAlignment="1">
      <alignment/>
    </xf>
    <xf numFmtId="3" fontId="5" fillId="33" borderId="0" xfId="0" applyNumberFormat="1" applyFont="1" applyFill="1" applyAlignment="1">
      <alignment horizontal="center"/>
    </xf>
    <xf numFmtId="3" fontId="4" fillId="33" borderId="12" xfId="0" applyNumberFormat="1" applyFont="1" applyFill="1" applyBorder="1" applyAlignment="1" applyProtection="1">
      <alignment horizontal="center"/>
      <protection locked="0"/>
    </xf>
    <xf numFmtId="3" fontId="4" fillId="33" borderId="20" xfId="0" applyNumberFormat="1" applyFont="1" applyFill="1" applyBorder="1" applyAlignment="1" applyProtection="1">
      <alignment horizontal="center"/>
      <protection locked="0"/>
    </xf>
    <xf numFmtId="0" fontId="14" fillId="33" borderId="0" xfId="0" applyFont="1" applyFill="1" applyBorder="1" applyAlignment="1">
      <alignment/>
    </xf>
    <xf numFmtId="0" fontId="14" fillId="33" borderId="16" xfId="0" applyFont="1" applyFill="1" applyBorder="1" applyAlignment="1">
      <alignment/>
    </xf>
    <xf numFmtId="0" fontId="14" fillId="33" borderId="0" xfId="0" applyFont="1" applyFill="1" applyAlignment="1">
      <alignment/>
    </xf>
    <xf numFmtId="0" fontId="15" fillId="33" borderId="0" xfId="0" applyFont="1" applyFill="1" applyBorder="1" applyAlignment="1">
      <alignment/>
    </xf>
    <xf numFmtId="0" fontId="15" fillId="33" borderId="16" xfId="0" applyFont="1" applyFill="1" applyBorder="1" applyAlignment="1">
      <alignment/>
    </xf>
    <xf numFmtId="0" fontId="15" fillId="33" borderId="0" xfId="0" applyFont="1" applyFill="1" applyAlignment="1">
      <alignment/>
    </xf>
    <xf numFmtId="3" fontId="6" fillId="33" borderId="17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0" xfId="0" applyFont="1" applyFill="1" applyAlignment="1">
      <alignment/>
    </xf>
    <xf numFmtId="3" fontId="6" fillId="33" borderId="18" xfId="0" applyNumberFormat="1" applyFont="1" applyFill="1" applyBorder="1" applyAlignment="1">
      <alignment horizontal="center"/>
    </xf>
    <xf numFmtId="1" fontId="3" fillId="33" borderId="0" xfId="0" applyNumberFormat="1" applyFont="1" applyFill="1" applyBorder="1" applyAlignment="1">
      <alignment/>
    </xf>
    <xf numFmtId="3" fontId="3" fillId="34" borderId="29" xfId="0" applyNumberFormat="1" applyFont="1" applyFill="1" applyBorder="1" applyAlignment="1" applyProtection="1">
      <alignment horizontal="center"/>
      <protection locked="0"/>
    </xf>
    <xf numFmtId="173" fontId="3" fillId="34" borderId="24" xfId="0" applyNumberFormat="1" applyFont="1" applyFill="1" applyBorder="1" applyAlignment="1" applyProtection="1">
      <alignment horizontal="center"/>
      <protection locked="0"/>
    </xf>
    <xf numFmtId="173" fontId="3" fillId="34" borderId="17" xfId="0" applyNumberFormat="1" applyFont="1" applyFill="1" applyBorder="1" applyAlignment="1" applyProtection="1">
      <alignment horizontal="center"/>
      <protection locked="0"/>
    </xf>
    <xf numFmtId="173" fontId="4" fillId="34" borderId="17" xfId="0" applyNumberFormat="1" applyFont="1" applyFill="1" applyBorder="1" applyAlignment="1" applyProtection="1">
      <alignment horizontal="center"/>
      <protection locked="0"/>
    </xf>
    <xf numFmtId="173" fontId="3" fillId="34" borderId="0" xfId="0" applyNumberFormat="1" applyFont="1" applyFill="1" applyBorder="1" applyAlignment="1" applyProtection="1">
      <alignment horizontal="center"/>
      <protection locked="0"/>
    </xf>
    <xf numFmtId="3" fontId="6" fillId="33" borderId="11" xfId="0" applyNumberFormat="1" applyFont="1" applyFill="1" applyBorder="1" applyAlignment="1">
      <alignment horizontal="center"/>
    </xf>
    <xf numFmtId="173" fontId="3" fillId="34" borderId="29" xfId="0" applyNumberFormat="1" applyFont="1" applyFill="1" applyBorder="1" applyAlignment="1" applyProtection="1">
      <alignment horizontal="center"/>
      <protection locked="0"/>
    </xf>
    <xf numFmtId="173" fontId="3" fillId="34" borderId="25" xfId="0" applyNumberFormat="1" applyFont="1" applyFill="1" applyBorder="1" applyAlignment="1" applyProtection="1">
      <alignment horizontal="center"/>
      <protection locked="0"/>
    </xf>
    <xf numFmtId="173" fontId="3" fillId="34" borderId="11" xfId="0" applyNumberFormat="1" applyFont="1" applyFill="1" applyBorder="1" applyAlignment="1" applyProtection="1">
      <alignment horizontal="center"/>
      <protection locked="0"/>
    </xf>
    <xf numFmtId="173" fontId="3" fillId="34" borderId="18" xfId="0" applyNumberFormat="1" applyFont="1" applyFill="1" applyBorder="1" applyAlignment="1" applyProtection="1">
      <alignment horizontal="center"/>
      <protection locked="0"/>
    </xf>
    <xf numFmtId="173" fontId="4" fillId="34" borderId="11" xfId="0" applyNumberFormat="1" applyFont="1" applyFill="1" applyBorder="1" applyAlignment="1" applyProtection="1">
      <alignment horizontal="center"/>
      <protection locked="0"/>
    </xf>
    <xf numFmtId="173" fontId="4" fillId="34" borderId="18" xfId="0" applyNumberFormat="1" applyFont="1" applyFill="1" applyBorder="1" applyAlignment="1" applyProtection="1">
      <alignment horizontal="center"/>
      <protection locked="0"/>
    </xf>
    <xf numFmtId="3" fontId="3" fillId="33" borderId="20" xfId="0" applyNumberFormat="1" applyFont="1" applyFill="1" applyBorder="1" applyAlignment="1" applyProtection="1">
      <alignment horizontal="center"/>
      <protection locked="0"/>
    </xf>
    <xf numFmtId="0" fontId="5" fillId="33" borderId="30" xfId="0" applyFont="1" applyFill="1" applyBorder="1" applyAlignment="1">
      <alignment horizontal="left"/>
    </xf>
    <xf numFmtId="173" fontId="4" fillId="34" borderId="21" xfId="0" applyNumberFormat="1" applyFont="1" applyFill="1" applyBorder="1" applyAlignment="1" applyProtection="1">
      <alignment horizontal="center"/>
      <protection locked="0"/>
    </xf>
    <xf numFmtId="173" fontId="4" fillId="34" borderId="15" xfId="0" applyNumberFormat="1" applyFont="1" applyFill="1" applyBorder="1" applyAlignment="1" applyProtection="1">
      <alignment horizontal="center"/>
      <protection locked="0"/>
    </xf>
    <xf numFmtId="173" fontId="4" fillId="34" borderId="22" xfId="0" applyNumberFormat="1" applyFont="1" applyFill="1" applyBorder="1" applyAlignment="1" applyProtection="1">
      <alignment horizontal="center"/>
      <protection locked="0"/>
    </xf>
    <xf numFmtId="173" fontId="4" fillId="34" borderId="12" xfId="0" applyNumberFormat="1" applyFont="1" applyFill="1" applyBorder="1" applyAlignment="1" applyProtection="1">
      <alignment horizontal="center"/>
      <protection locked="0"/>
    </xf>
    <xf numFmtId="173" fontId="4" fillId="34" borderId="13" xfId="0" applyNumberFormat="1" applyFont="1" applyFill="1" applyBorder="1" applyAlignment="1" applyProtection="1">
      <alignment horizontal="center"/>
      <protection locked="0"/>
    </xf>
    <xf numFmtId="173" fontId="4" fillId="34" borderId="20" xfId="0" applyNumberFormat="1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3" fontId="9" fillId="33" borderId="31" xfId="0" applyNumberFormat="1" applyFont="1" applyFill="1" applyBorder="1" applyAlignment="1">
      <alignment vertical="top" wrapText="1"/>
    </xf>
    <xf numFmtId="3" fontId="9" fillId="33" borderId="32" xfId="0" applyNumberFormat="1" applyFont="1" applyFill="1" applyBorder="1" applyAlignment="1">
      <alignment horizontal="center" vertical="center" wrapText="1"/>
    </xf>
    <xf numFmtId="3" fontId="4" fillId="33" borderId="13" xfId="0" applyNumberFormat="1" applyFont="1" applyFill="1" applyBorder="1" applyAlignment="1" applyProtection="1">
      <alignment horizontal="center"/>
      <protection locked="0"/>
    </xf>
    <xf numFmtId="3" fontId="5" fillId="33" borderId="0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 horizontal="right"/>
    </xf>
    <xf numFmtId="3" fontId="10" fillId="34" borderId="17" xfId="0" applyNumberFormat="1" applyFont="1" applyFill="1" applyBorder="1" applyAlignment="1" applyProtection="1">
      <alignment horizontal="center"/>
      <protection locked="0"/>
    </xf>
    <xf numFmtId="3" fontId="10" fillId="34" borderId="11" xfId="0" applyNumberFormat="1" applyFont="1" applyFill="1" applyBorder="1" applyAlignment="1" applyProtection="1">
      <alignment horizontal="center"/>
      <protection locked="0"/>
    </xf>
    <xf numFmtId="3" fontId="10" fillId="33" borderId="18" xfId="0" applyNumberFormat="1" applyFont="1" applyFill="1" applyBorder="1" applyAlignment="1" applyProtection="1">
      <alignment horizontal="center"/>
      <protection locked="0"/>
    </xf>
    <xf numFmtId="173" fontId="10" fillId="34" borderId="17" xfId="0" applyNumberFormat="1" applyFont="1" applyFill="1" applyBorder="1" applyAlignment="1" applyProtection="1">
      <alignment horizontal="center"/>
      <protection locked="0"/>
    </xf>
    <xf numFmtId="173" fontId="10" fillId="34" borderId="11" xfId="0" applyNumberFormat="1" applyFont="1" applyFill="1" applyBorder="1" applyAlignment="1" applyProtection="1">
      <alignment horizontal="center"/>
      <protection locked="0"/>
    </xf>
    <xf numFmtId="173" fontId="10" fillId="34" borderId="18" xfId="0" applyNumberFormat="1" applyFont="1" applyFill="1" applyBorder="1" applyAlignment="1" applyProtection="1">
      <alignment horizontal="center"/>
      <protection locked="0"/>
    </xf>
    <xf numFmtId="0" fontId="11" fillId="33" borderId="16" xfId="0" applyFont="1" applyFill="1" applyBorder="1" applyAlignment="1">
      <alignment horizontal="left"/>
    </xf>
    <xf numFmtId="0" fontId="11" fillId="33" borderId="33" xfId="0" applyFont="1" applyFill="1" applyBorder="1" applyAlignment="1">
      <alignment horizontal="right"/>
    </xf>
    <xf numFmtId="3" fontId="10" fillId="34" borderId="34" xfId="0" applyNumberFormat="1" applyFont="1" applyFill="1" applyBorder="1" applyAlignment="1" applyProtection="1">
      <alignment horizontal="center"/>
      <protection locked="0"/>
    </xf>
    <xf numFmtId="3" fontId="10" fillId="34" borderId="35" xfId="0" applyNumberFormat="1" applyFont="1" applyFill="1" applyBorder="1" applyAlignment="1" applyProtection="1">
      <alignment horizontal="center"/>
      <protection locked="0"/>
    </xf>
    <xf numFmtId="3" fontId="10" fillId="33" borderId="36" xfId="0" applyNumberFormat="1" applyFont="1" applyFill="1" applyBorder="1" applyAlignment="1" applyProtection="1">
      <alignment horizontal="center"/>
      <protection locked="0"/>
    </xf>
    <xf numFmtId="173" fontId="10" fillId="34" borderId="34" xfId="0" applyNumberFormat="1" applyFont="1" applyFill="1" applyBorder="1" applyAlignment="1" applyProtection="1">
      <alignment horizontal="center"/>
      <protection locked="0"/>
    </xf>
    <xf numFmtId="173" fontId="10" fillId="34" borderId="35" xfId="0" applyNumberFormat="1" applyFont="1" applyFill="1" applyBorder="1" applyAlignment="1" applyProtection="1">
      <alignment horizontal="center"/>
      <protection locked="0"/>
    </xf>
    <xf numFmtId="173" fontId="10" fillId="34" borderId="36" xfId="0" applyNumberFormat="1" applyFont="1" applyFill="1" applyBorder="1" applyAlignment="1" applyProtection="1">
      <alignment horizontal="center"/>
      <protection locked="0"/>
    </xf>
    <xf numFmtId="0" fontId="11" fillId="33" borderId="37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right"/>
    </xf>
    <xf numFmtId="3" fontId="10" fillId="34" borderId="0" xfId="0" applyNumberFormat="1" applyFont="1" applyFill="1" applyBorder="1" applyAlignment="1" applyProtection="1">
      <alignment horizontal="center"/>
      <protection locked="0"/>
    </xf>
    <xf numFmtId="3" fontId="10" fillId="33" borderId="0" xfId="0" applyNumberFormat="1" applyFont="1" applyFill="1" applyBorder="1" applyAlignment="1" applyProtection="1">
      <alignment horizontal="center"/>
      <protection locked="0"/>
    </xf>
    <xf numFmtId="173" fontId="10" fillId="34" borderId="0" xfId="0" applyNumberFormat="1" applyFont="1" applyFill="1" applyBorder="1" applyAlignment="1" applyProtection="1">
      <alignment horizontal="center"/>
      <protection locked="0"/>
    </xf>
    <xf numFmtId="0" fontId="11" fillId="33" borderId="0" xfId="0" applyFont="1" applyFill="1" applyBorder="1" applyAlignment="1">
      <alignment horizontal="left"/>
    </xf>
    <xf numFmtId="0" fontId="9" fillId="33" borderId="10" xfId="0" applyFont="1" applyFill="1" applyBorder="1" applyAlignment="1">
      <alignment horizontal="right"/>
    </xf>
    <xf numFmtId="3" fontId="8" fillId="34" borderId="17" xfId="0" applyNumberFormat="1" applyFont="1" applyFill="1" applyBorder="1" applyAlignment="1" applyProtection="1">
      <alignment horizontal="center"/>
      <protection locked="0"/>
    </xf>
    <xf numFmtId="3" fontId="8" fillId="34" borderId="18" xfId="0" applyNumberFormat="1" applyFont="1" applyFill="1" applyBorder="1" applyAlignment="1" applyProtection="1">
      <alignment horizontal="center"/>
      <protection locked="0"/>
    </xf>
    <xf numFmtId="3" fontId="8" fillId="34" borderId="11" xfId="0" applyNumberFormat="1" applyFont="1" applyFill="1" applyBorder="1" applyAlignment="1" applyProtection="1">
      <alignment horizontal="center"/>
      <protection locked="0"/>
    </xf>
    <xf numFmtId="173" fontId="8" fillId="34" borderId="17" xfId="0" applyNumberFormat="1" applyFont="1" applyFill="1" applyBorder="1" applyAlignment="1" applyProtection="1">
      <alignment horizontal="center"/>
      <protection locked="0"/>
    </xf>
    <xf numFmtId="173" fontId="8" fillId="34" borderId="11" xfId="0" applyNumberFormat="1" applyFont="1" applyFill="1" applyBorder="1" applyAlignment="1" applyProtection="1">
      <alignment horizontal="center"/>
      <protection locked="0"/>
    </xf>
    <xf numFmtId="173" fontId="8" fillId="34" borderId="18" xfId="0" applyNumberFormat="1" applyFont="1" applyFill="1" applyBorder="1" applyAlignment="1" applyProtection="1">
      <alignment horizontal="center"/>
      <protection locked="0"/>
    </xf>
    <xf numFmtId="0" fontId="9" fillId="33" borderId="16" xfId="0" applyFont="1" applyFill="1" applyBorder="1" applyAlignment="1">
      <alignment horizontal="left"/>
    </xf>
    <xf numFmtId="0" fontId="2" fillId="33" borderId="0" xfId="0" applyFont="1" applyFill="1" applyAlignment="1">
      <alignment horizontal="center"/>
    </xf>
    <xf numFmtId="0" fontId="2" fillId="33" borderId="38" xfId="0" applyFont="1" applyFill="1" applyBorder="1" applyAlignment="1">
      <alignment horizontal="center"/>
    </xf>
    <xf numFmtId="1" fontId="7" fillId="33" borderId="39" xfId="0" applyNumberFormat="1" applyFont="1" applyFill="1" applyBorder="1" applyAlignment="1">
      <alignment horizontal="center" readingOrder="2"/>
    </xf>
    <xf numFmtId="1" fontId="7" fillId="33" borderId="40" xfId="0" applyNumberFormat="1" applyFont="1" applyFill="1" applyBorder="1" applyAlignment="1">
      <alignment horizontal="center" readingOrder="2"/>
    </xf>
    <xf numFmtId="1" fontId="7" fillId="33" borderId="41" xfId="0" applyNumberFormat="1" applyFont="1" applyFill="1" applyBorder="1" applyAlignment="1">
      <alignment horizontal="center" readingOrder="2"/>
    </xf>
    <xf numFmtId="0" fontId="12" fillId="33" borderId="42" xfId="0" applyFont="1" applyFill="1" applyBorder="1" applyAlignment="1">
      <alignment horizontal="left" vertical="center" textRotation="90"/>
    </xf>
    <xf numFmtId="0" fontId="12" fillId="33" borderId="10" xfId="0" applyFont="1" applyFill="1" applyBorder="1" applyAlignment="1">
      <alignment horizontal="left" vertical="center" textRotation="90"/>
    </xf>
    <xf numFmtId="0" fontId="12" fillId="33" borderId="43" xfId="0" applyFont="1" applyFill="1" applyBorder="1" applyAlignment="1">
      <alignment horizontal="left" vertical="center" textRotation="90"/>
    </xf>
    <xf numFmtId="0" fontId="12" fillId="33" borderId="42" xfId="0" applyFont="1" applyFill="1" applyBorder="1" applyAlignment="1">
      <alignment horizontal="right" vertical="center" textRotation="90"/>
    </xf>
    <xf numFmtId="0" fontId="12" fillId="33" borderId="10" xfId="0" applyFont="1" applyFill="1" applyBorder="1" applyAlignment="1">
      <alignment horizontal="right" vertical="center" textRotation="90"/>
    </xf>
    <xf numFmtId="0" fontId="12" fillId="33" borderId="43" xfId="0" applyFont="1" applyFill="1" applyBorder="1" applyAlignment="1">
      <alignment horizontal="right" vertical="center" textRotation="90"/>
    </xf>
    <xf numFmtId="1" fontId="7" fillId="33" borderId="39" xfId="0" applyNumberFormat="1" applyFont="1" applyFill="1" applyBorder="1" applyAlignment="1">
      <alignment horizontal="center"/>
    </xf>
    <xf numFmtId="1" fontId="7" fillId="33" borderId="40" xfId="0" applyNumberFormat="1" applyFont="1" applyFill="1" applyBorder="1" applyAlignment="1">
      <alignment horizontal="center"/>
    </xf>
    <xf numFmtId="1" fontId="7" fillId="33" borderId="41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52"/>
  <sheetViews>
    <sheetView rightToLeft="1" tabSelected="1" zoomScalePageLayoutView="0" workbookViewId="0" topLeftCell="A1">
      <pane xSplit="1455" ySplit="3375" topLeftCell="D117" activePane="bottomRight" state="split"/>
      <selection pane="topLeft" activeCell="A1" sqref="A1"/>
      <selection pane="topRight" activeCell="B1" sqref="B1"/>
      <selection pane="bottomLeft" activeCell="A6" sqref="A6"/>
      <selection pane="bottomRight" activeCell="F123" sqref="F123"/>
    </sheetView>
  </sheetViews>
  <sheetFormatPr defaultColWidth="9.140625" defaultRowHeight="12.75"/>
  <cols>
    <col min="1" max="1" width="10.140625" style="14" customWidth="1"/>
    <col min="2" max="2" width="8.57421875" style="15" customWidth="1"/>
    <col min="3" max="3" width="9.140625" style="15" customWidth="1"/>
    <col min="4" max="4" width="9.28125" style="15" customWidth="1"/>
    <col min="5" max="5" width="8.57421875" style="15" customWidth="1"/>
    <col min="6" max="7" width="9.140625" style="15" customWidth="1"/>
    <col min="8" max="8" width="7.421875" style="15" customWidth="1"/>
    <col min="9" max="9" width="7.57421875" style="15" customWidth="1"/>
    <col min="10" max="10" width="9.57421875" style="15" customWidth="1"/>
    <col min="11" max="11" width="9.421875" style="16" customWidth="1"/>
    <col min="12" max="47" width="9.140625" style="21" customWidth="1"/>
    <col min="48" max="48" width="9.140625" style="22" customWidth="1"/>
    <col min="49" max="16384" width="9.140625" style="1" customWidth="1"/>
  </cols>
  <sheetData>
    <row r="1" spans="1:48" s="37" customFormat="1" ht="20.25" customHeight="1">
      <c r="A1" s="159" t="s">
        <v>246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6"/>
    </row>
    <row r="2" spans="1:48" s="37" customFormat="1" ht="16.5" thickBot="1">
      <c r="A2" s="160" t="s">
        <v>245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6"/>
    </row>
    <row r="3" spans="1:48" s="74" customFormat="1" ht="36.75" customHeight="1" thickBot="1">
      <c r="A3" s="164" t="s">
        <v>115</v>
      </c>
      <c r="B3" s="170">
        <v>2007</v>
      </c>
      <c r="C3" s="171"/>
      <c r="D3" s="172"/>
      <c r="E3" s="161">
        <v>2008</v>
      </c>
      <c r="F3" s="162"/>
      <c r="G3" s="163"/>
      <c r="I3" s="126"/>
      <c r="J3" s="127" t="s">
        <v>244</v>
      </c>
      <c r="K3" s="167" t="s">
        <v>7</v>
      </c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71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3"/>
    </row>
    <row r="4" spans="1:48" s="81" customFormat="1" ht="45" customHeight="1">
      <c r="A4" s="165"/>
      <c r="B4" s="75" t="s">
        <v>117</v>
      </c>
      <c r="C4" s="76" t="s">
        <v>118</v>
      </c>
      <c r="D4" s="77" t="s">
        <v>116</v>
      </c>
      <c r="E4" s="75" t="s">
        <v>120</v>
      </c>
      <c r="F4" s="76" t="s">
        <v>118</v>
      </c>
      <c r="G4" s="77" t="s">
        <v>119</v>
      </c>
      <c r="H4" s="75" t="s">
        <v>120</v>
      </c>
      <c r="I4" s="76" t="s">
        <v>118</v>
      </c>
      <c r="J4" s="77" t="s">
        <v>119</v>
      </c>
      <c r="K4" s="16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1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80"/>
    </row>
    <row r="5" spans="1:48" s="81" customFormat="1" ht="37.5" customHeight="1" thickBot="1">
      <c r="A5" s="166"/>
      <c r="B5" s="67" t="s">
        <v>236</v>
      </c>
      <c r="C5" s="54" t="s">
        <v>123</v>
      </c>
      <c r="D5" s="68" t="s">
        <v>124</v>
      </c>
      <c r="E5" s="67" t="s">
        <v>236</v>
      </c>
      <c r="F5" s="54" t="s">
        <v>121</v>
      </c>
      <c r="G5" s="68" t="s">
        <v>122</v>
      </c>
      <c r="H5" s="67" t="s">
        <v>236</v>
      </c>
      <c r="I5" s="54" t="s">
        <v>121</v>
      </c>
      <c r="J5" s="68" t="s">
        <v>122</v>
      </c>
      <c r="K5" s="169"/>
      <c r="L5" s="26"/>
      <c r="M5" s="26"/>
      <c r="N5" s="23"/>
      <c r="O5" s="24"/>
      <c r="P5" s="24"/>
      <c r="Q5" s="25"/>
      <c r="R5" s="24"/>
      <c r="S5" s="24"/>
      <c r="T5" s="25"/>
      <c r="U5" s="24"/>
      <c r="V5" s="24"/>
      <c r="W5" s="25"/>
      <c r="X5" s="24"/>
      <c r="Y5" s="71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80"/>
    </row>
    <row r="6" spans="1:14" ht="13.5" customHeight="1">
      <c r="A6" s="2" t="s">
        <v>8</v>
      </c>
      <c r="B6" s="63">
        <v>922.7200000000001</v>
      </c>
      <c r="C6" s="104">
        <v>245.28</v>
      </c>
      <c r="D6" s="64">
        <f>SUM(B6:C6)</f>
        <v>1168.0000000000002</v>
      </c>
      <c r="E6" s="104">
        <v>1454.39</v>
      </c>
      <c r="F6" s="104">
        <v>386.61</v>
      </c>
      <c r="G6" s="64">
        <f>SUM(E6:F6)</f>
        <v>1841</v>
      </c>
      <c r="H6" s="105">
        <f>(E6-B6)/B6</f>
        <v>0.5761986301369861</v>
      </c>
      <c r="I6" s="110">
        <f>(F6-C6)/C6</f>
        <v>0.5761986301369864</v>
      </c>
      <c r="J6" s="111">
        <f>(G6-D6)/D6</f>
        <v>0.576198630136986</v>
      </c>
      <c r="K6" s="31" t="s">
        <v>125</v>
      </c>
      <c r="L6" s="88"/>
      <c r="M6" s="103"/>
      <c r="N6" s="88"/>
    </row>
    <row r="7" spans="1:11" ht="12.75">
      <c r="A7" s="2" t="s">
        <v>9</v>
      </c>
      <c r="B7" s="65">
        <v>108.23</v>
      </c>
      <c r="C7" s="28">
        <v>28.77</v>
      </c>
      <c r="D7" s="66">
        <f>SUM(B7:C7)</f>
        <v>137</v>
      </c>
      <c r="E7" s="28">
        <v>148.52</v>
      </c>
      <c r="F7" s="28">
        <v>39.48</v>
      </c>
      <c r="G7" s="66">
        <f>SUM(E7:F7)</f>
        <v>188</v>
      </c>
      <c r="H7" s="106">
        <f aca="true" t="shared" si="0" ref="H7:H17">(E7-B7)/B7</f>
        <v>0.3722627737226278</v>
      </c>
      <c r="I7" s="112">
        <f aca="true" t="shared" si="1" ref="I7:I17">(F7-C7)/C7</f>
        <v>0.37226277372262767</v>
      </c>
      <c r="J7" s="113">
        <f aca="true" t="shared" si="2" ref="J7:J17">(G7-D7)/D7</f>
        <v>0.3722627737226277</v>
      </c>
      <c r="K7" s="31" t="s">
        <v>126</v>
      </c>
    </row>
    <row r="8" spans="1:11" ht="12.75">
      <c r="A8" s="2" t="s">
        <v>10</v>
      </c>
      <c r="B8" s="65">
        <v>146.14999999999998</v>
      </c>
      <c r="C8" s="28">
        <v>38.85</v>
      </c>
      <c r="D8" s="66">
        <f aca="true" t="shared" si="3" ref="D8:D17">SUM(B8:C8)</f>
        <v>184.99999999999997</v>
      </c>
      <c r="E8" s="28">
        <v>121.66</v>
      </c>
      <c r="F8" s="28">
        <v>32.34</v>
      </c>
      <c r="G8" s="66">
        <f aca="true" t="shared" si="4" ref="G8:G53">SUM(E8:F8)</f>
        <v>154</v>
      </c>
      <c r="H8" s="106">
        <f t="shared" si="0"/>
        <v>-0.16756756756756747</v>
      </c>
      <c r="I8" s="112">
        <f t="shared" si="1"/>
        <v>-0.16756756756756752</v>
      </c>
      <c r="J8" s="113">
        <f t="shared" si="2"/>
        <v>-0.16756756756756744</v>
      </c>
      <c r="K8" s="31" t="s">
        <v>127</v>
      </c>
    </row>
    <row r="9" spans="1:11" ht="12.75">
      <c r="A9" s="2" t="s">
        <v>11</v>
      </c>
      <c r="B9" s="65">
        <v>8167.143223353668</v>
      </c>
      <c r="C9" s="28">
        <v>428.91819460946533</v>
      </c>
      <c r="D9" s="66">
        <f t="shared" si="3"/>
        <v>8596.061417963134</v>
      </c>
      <c r="E9" s="28">
        <v>9434.77353375065</v>
      </c>
      <c r="F9" s="28">
        <v>495.50700000000006</v>
      </c>
      <c r="G9" s="66">
        <f t="shared" si="4"/>
        <v>9930.280533750649</v>
      </c>
      <c r="H9" s="106">
        <f t="shared" si="0"/>
        <v>0.15521098084483637</v>
      </c>
      <c r="I9" s="112">
        <f t="shared" si="1"/>
        <v>0.15524826465140878</v>
      </c>
      <c r="J9" s="113">
        <f t="shared" si="2"/>
        <v>0.15521284119717968</v>
      </c>
      <c r="K9" s="31" t="s">
        <v>128</v>
      </c>
    </row>
    <row r="10" spans="1:11" ht="12.75">
      <c r="A10" s="2" t="s">
        <v>12</v>
      </c>
      <c r="B10" s="65">
        <v>101.12</v>
      </c>
      <c r="C10" s="28">
        <v>26.880000000000003</v>
      </c>
      <c r="D10" s="66">
        <f t="shared" si="3"/>
        <v>128</v>
      </c>
      <c r="E10" s="28">
        <v>242.53</v>
      </c>
      <c r="F10" s="28">
        <v>64.47</v>
      </c>
      <c r="G10" s="66">
        <f t="shared" si="4"/>
        <v>307</v>
      </c>
      <c r="H10" s="106">
        <f t="shared" si="0"/>
        <v>1.3984375</v>
      </c>
      <c r="I10" s="112">
        <f t="shared" si="1"/>
        <v>1.3984374999999998</v>
      </c>
      <c r="J10" s="113">
        <f t="shared" si="2"/>
        <v>1.3984375</v>
      </c>
      <c r="K10" s="31" t="s">
        <v>129</v>
      </c>
    </row>
    <row r="11" spans="1:11" ht="12.75">
      <c r="A11" s="2" t="s">
        <v>13</v>
      </c>
      <c r="B11" s="65">
        <v>148.52</v>
      </c>
      <c r="C11" s="28">
        <v>39.480000000000004</v>
      </c>
      <c r="D11" s="66">
        <f t="shared" si="3"/>
        <v>188</v>
      </c>
      <c r="E11" s="28">
        <v>191.97</v>
      </c>
      <c r="F11" s="28">
        <v>51.03</v>
      </c>
      <c r="G11" s="66">
        <f t="shared" si="4"/>
        <v>243</v>
      </c>
      <c r="H11" s="106">
        <f t="shared" si="0"/>
        <v>0.2925531914893616</v>
      </c>
      <c r="I11" s="112">
        <f t="shared" si="1"/>
        <v>0.2925531914893616</v>
      </c>
      <c r="J11" s="113">
        <f t="shared" si="2"/>
        <v>0.2925531914893617</v>
      </c>
      <c r="K11" s="31" t="s">
        <v>0</v>
      </c>
    </row>
    <row r="12" spans="1:11" ht="12.75">
      <c r="A12" s="2" t="s">
        <v>14</v>
      </c>
      <c r="B12" s="65">
        <v>518.14046</v>
      </c>
      <c r="C12" s="28">
        <v>137.73354</v>
      </c>
      <c r="D12" s="66">
        <f t="shared" si="3"/>
        <v>655.874</v>
      </c>
      <c r="E12" s="28">
        <v>465.2989400000001</v>
      </c>
      <c r="F12" s="28">
        <v>123.68706000000002</v>
      </c>
      <c r="G12" s="66">
        <f t="shared" si="4"/>
        <v>588.9860000000001</v>
      </c>
      <c r="H12" s="106">
        <f t="shared" si="0"/>
        <v>-0.10198300283286098</v>
      </c>
      <c r="I12" s="112">
        <f t="shared" si="1"/>
        <v>-0.1019830028328611</v>
      </c>
      <c r="J12" s="113">
        <f t="shared" si="2"/>
        <v>-0.10198300283286106</v>
      </c>
      <c r="K12" s="31" t="s">
        <v>130</v>
      </c>
    </row>
    <row r="13" spans="1:11" ht="12.75">
      <c r="A13" s="2" t="s">
        <v>15</v>
      </c>
      <c r="B13" s="65">
        <v>33.18000000000001</v>
      </c>
      <c r="C13" s="28">
        <v>8.82</v>
      </c>
      <c r="D13" s="66">
        <f t="shared" si="3"/>
        <v>42.00000000000001</v>
      </c>
      <c r="E13" s="28">
        <v>30.81</v>
      </c>
      <c r="F13" s="28">
        <v>8.19</v>
      </c>
      <c r="G13" s="66">
        <f t="shared" si="4"/>
        <v>39</v>
      </c>
      <c r="H13" s="106">
        <f t="shared" si="0"/>
        <v>-0.07142857142857166</v>
      </c>
      <c r="I13" s="112">
        <f t="shared" si="1"/>
        <v>-0.07142857142857152</v>
      </c>
      <c r="J13" s="113">
        <f t="shared" si="2"/>
        <v>-0.07142857142857159</v>
      </c>
      <c r="K13" s="31" t="s">
        <v>1</v>
      </c>
    </row>
    <row r="14" spans="1:11" ht="18" customHeight="1">
      <c r="A14" s="2" t="s">
        <v>16</v>
      </c>
      <c r="B14" s="65">
        <v>114.54999999999998</v>
      </c>
      <c r="C14" s="28">
        <v>30.45</v>
      </c>
      <c r="D14" s="66">
        <f t="shared" si="3"/>
        <v>144.99999999999997</v>
      </c>
      <c r="E14" s="28">
        <v>159.58</v>
      </c>
      <c r="F14" s="28">
        <v>42.42</v>
      </c>
      <c r="G14" s="66">
        <f t="shared" si="4"/>
        <v>202</v>
      </c>
      <c r="H14" s="106">
        <f t="shared" si="0"/>
        <v>0.3931034482758624</v>
      </c>
      <c r="I14" s="112">
        <f t="shared" si="1"/>
        <v>0.39310344827586213</v>
      </c>
      <c r="J14" s="113">
        <f t="shared" si="2"/>
        <v>0.39310344827586235</v>
      </c>
      <c r="K14" s="31" t="s">
        <v>131</v>
      </c>
    </row>
    <row r="15" spans="1:11" ht="12.75">
      <c r="A15" s="2" t="s">
        <v>17</v>
      </c>
      <c r="B15" s="65">
        <v>370.51</v>
      </c>
      <c r="C15" s="28">
        <v>98.49000000000001</v>
      </c>
      <c r="D15" s="66">
        <f t="shared" si="3"/>
        <v>469</v>
      </c>
      <c r="E15" s="28">
        <v>353.13</v>
      </c>
      <c r="F15" s="28">
        <v>93.87</v>
      </c>
      <c r="G15" s="66">
        <f t="shared" si="4"/>
        <v>447</v>
      </c>
      <c r="H15" s="106">
        <f t="shared" si="0"/>
        <v>-0.04690831556503197</v>
      </c>
      <c r="I15" s="112">
        <f t="shared" si="1"/>
        <v>-0.04690831556503203</v>
      </c>
      <c r="J15" s="113">
        <f t="shared" si="2"/>
        <v>-0.046908315565031986</v>
      </c>
      <c r="K15" s="31" t="s">
        <v>132</v>
      </c>
    </row>
    <row r="16" spans="1:11" ht="12.75">
      <c r="A16" s="2" t="s">
        <v>18</v>
      </c>
      <c r="B16" s="65">
        <v>438.45000000000005</v>
      </c>
      <c r="C16" s="28">
        <v>116.54999999999998</v>
      </c>
      <c r="D16" s="66">
        <f t="shared" si="3"/>
        <v>555</v>
      </c>
      <c r="E16" s="28">
        <v>372.88</v>
      </c>
      <c r="F16" s="28">
        <v>99.12</v>
      </c>
      <c r="G16" s="66">
        <f t="shared" si="4"/>
        <v>472</v>
      </c>
      <c r="H16" s="106">
        <f>(E16-B16)/B16</f>
        <v>-0.14954954954954966</v>
      </c>
      <c r="I16" s="112">
        <f>(F16-C16)/C16</f>
        <v>-0.14954954954954938</v>
      </c>
      <c r="J16" s="113">
        <f>(G16-D16)/D16</f>
        <v>-0.14954954954954955</v>
      </c>
      <c r="K16" s="31" t="s">
        <v>133</v>
      </c>
    </row>
    <row r="17" spans="1:11" ht="12.75">
      <c r="A17" s="2" t="s">
        <v>19</v>
      </c>
      <c r="B17" s="29">
        <v>1184.0993999999998</v>
      </c>
      <c r="C17" s="30">
        <v>314.7606</v>
      </c>
      <c r="D17" s="66">
        <f t="shared" si="3"/>
        <v>1498.86</v>
      </c>
      <c r="E17" s="30">
        <v>821.205</v>
      </c>
      <c r="F17" s="30">
        <v>218.295</v>
      </c>
      <c r="G17" s="66">
        <f t="shared" si="4"/>
        <v>1039.5</v>
      </c>
      <c r="H17" s="106">
        <f t="shared" si="0"/>
        <v>-0.30647291941875815</v>
      </c>
      <c r="I17" s="112">
        <f t="shared" si="1"/>
        <v>-0.3064729194187583</v>
      </c>
      <c r="J17" s="113">
        <f t="shared" si="2"/>
        <v>-0.3064729194187582</v>
      </c>
      <c r="K17" s="31" t="s">
        <v>134</v>
      </c>
    </row>
    <row r="18" spans="1:11" ht="12.75">
      <c r="A18" s="12" t="s">
        <v>20</v>
      </c>
      <c r="B18" s="52">
        <f>SUM(B6:B17)</f>
        <v>12252.813083353669</v>
      </c>
      <c r="C18" s="40">
        <f>SUM(C6:C17)</f>
        <v>1514.9823346094656</v>
      </c>
      <c r="D18" s="53">
        <f>SUM(B18:C18)</f>
        <v>13767.795417963134</v>
      </c>
      <c r="E18" s="40">
        <f>SUM(E6:E17)</f>
        <v>13796.747473750647</v>
      </c>
      <c r="F18" s="40">
        <f>SUM(F6:F17)</f>
        <v>1655.01906</v>
      </c>
      <c r="G18" s="53">
        <f>SUM(E18:F18)</f>
        <v>15451.766533750648</v>
      </c>
      <c r="H18" s="107">
        <f>(E18-B18)/B18</f>
        <v>0.126006524370679</v>
      </c>
      <c r="I18" s="114">
        <f>(F18-C18)/C18</f>
        <v>0.09243455992286097</v>
      </c>
      <c r="J18" s="115">
        <f>(G18-D18)/D18</f>
        <v>0.12231232849308618</v>
      </c>
      <c r="K18" s="70" t="s">
        <v>135</v>
      </c>
    </row>
    <row r="19" spans="1:11" ht="12.75">
      <c r="A19" s="2" t="s">
        <v>21</v>
      </c>
      <c r="B19" s="65">
        <v>149293.65354595854</v>
      </c>
      <c r="C19" s="28">
        <v>13517.31845404147</v>
      </c>
      <c r="D19" s="66">
        <f>SUM(B19:C19)</f>
        <v>162810.972</v>
      </c>
      <c r="E19" s="28">
        <v>161877.91927819527</v>
      </c>
      <c r="F19" s="28">
        <v>14656.720721804715</v>
      </c>
      <c r="G19" s="66">
        <f t="shared" si="4"/>
        <v>176534.63999999998</v>
      </c>
      <c r="H19" s="106">
        <f aca="true" t="shared" si="5" ref="H19:H28">(E19-B19)/B19</f>
        <v>0.08429203407740833</v>
      </c>
      <c r="I19" s="112">
        <f aca="true" t="shared" si="6" ref="I19:I28">(F19-C19)/C19</f>
        <v>0.08429203407740844</v>
      </c>
      <c r="J19" s="113">
        <f aca="true" t="shared" si="7" ref="J19:J28">(G19-D19)/D19</f>
        <v>0.08429203407740835</v>
      </c>
      <c r="K19" s="31" t="s">
        <v>136</v>
      </c>
    </row>
    <row r="20" spans="1:11" ht="12.75">
      <c r="A20" s="2" t="s">
        <v>22</v>
      </c>
      <c r="B20" s="65">
        <v>16702.367485546067</v>
      </c>
      <c r="C20" s="28">
        <v>12699.999514453935</v>
      </c>
      <c r="D20" s="66">
        <f>SUM(B20:C20)</f>
        <v>29402.367000000002</v>
      </c>
      <c r="E20" s="28">
        <v>19422.151216425777</v>
      </c>
      <c r="F20" s="28">
        <v>14768.044783574223</v>
      </c>
      <c r="G20" s="66">
        <f t="shared" si="4"/>
        <v>34190.195999999996</v>
      </c>
      <c r="H20" s="106">
        <f t="shared" si="5"/>
        <v>0.16283821639257803</v>
      </c>
      <c r="I20" s="112">
        <f t="shared" si="6"/>
        <v>0.1628382163925782</v>
      </c>
      <c r="J20" s="113">
        <f t="shared" si="7"/>
        <v>0.16283821639257798</v>
      </c>
      <c r="K20" s="31" t="s">
        <v>137</v>
      </c>
    </row>
    <row r="21" spans="1:11" ht="12.75">
      <c r="A21" s="2" t="s">
        <v>23</v>
      </c>
      <c r="B21" s="65">
        <v>3022.332154467188</v>
      </c>
      <c r="C21" s="28">
        <v>1061.6678455328117</v>
      </c>
      <c r="D21" s="66">
        <f aca="true" t="shared" si="8" ref="D21:D27">SUM(B21:C21)</f>
        <v>4084</v>
      </c>
      <c r="E21" s="28">
        <v>4862.816989961776</v>
      </c>
      <c r="F21" s="28">
        <v>1708.183010038224</v>
      </c>
      <c r="G21" s="66">
        <f t="shared" si="4"/>
        <v>6571</v>
      </c>
      <c r="H21" s="106">
        <f t="shared" si="5"/>
        <v>0.6089618021547503</v>
      </c>
      <c r="I21" s="112">
        <f t="shared" si="6"/>
        <v>0.6089618021547505</v>
      </c>
      <c r="J21" s="113">
        <f t="shared" si="7"/>
        <v>0.6089618021547503</v>
      </c>
      <c r="K21" s="31" t="s">
        <v>138</v>
      </c>
    </row>
    <row r="22" spans="1:11" ht="12.75">
      <c r="A22" s="2" t="s">
        <v>24</v>
      </c>
      <c r="B22" s="65">
        <v>2528.1510465219317</v>
      </c>
      <c r="C22" s="28">
        <v>442.79095347806833</v>
      </c>
      <c r="D22" s="66">
        <f t="shared" si="8"/>
        <v>2970.942</v>
      </c>
      <c r="E22" s="28">
        <v>4561.423245288163</v>
      </c>
      <c r="F22" s="28">
        <v>798.9067547118368</v>
      </c>
      <c r="G22" s="66">
        <f t="shared" si="4"/>
        <v>5360.33</v>
      </c>
      <c r="H22" s="106">
        <f t="shared" si="5"/>
        <v>0.8042526579111946</v>
      </c>
      <c r="I22" s="112">
        <f t="shared" si="6"/>
        <v>0.8042526579111944</v>
      </c>
      <c r="J22" s="113">
        <f t="shared" si="7"/>
        <v>0.8042526579111945</v>
      </c>
      <c r="K22" s="31" t="s">
        <v>139</v>
      </c>
    </row>
    <row r="23" spans="1:11" ht="12.75">
      <c r="A23" s="2" t="s">
        <v>25</v>
      </c>
      <c r="B23" s="65">
        <v>1096.4938271604938</v>
      </c>
      <c r="C23" s="28">
        <v>611.5061728395061</v>
      </c>
      <c r="D23" s="66">
        <f t="shared" si="8"/>
        <v>1708</v>
      </c>
      <c r="E23" s="28">
        <v>2564.6913580246915</v>
      </c>
      <c r="F23" s="28">
        <v>1430.3086419753088</v>
      </c>
      <c r="G23" s="66">
        <f t="shared" si="4"/>
        <v>3995</v>
      </c>
      <c r="H23" s="106">
        <f t="shared" si="5"/>
        <v>1.3389929742388762</v>
      </c>
      <c r="I23" s="112">
        <f t="shared" si="6"/>
        <v>1.3389929742388762</v>
      </c>
      <c r="J23" s="113">
        <f t="shared" si="7"/>
        <v>1.338992974238876</v>
      </c>
      <c r="K23" s="31" t="s">
        <v>140</v>
      </c>
    </row>
    <row r="24" spans="1:11" ht="12.75">
      <c r="A24" s="2" t="s">
        <v>26</v>
      </c>
      <c r="B24" s="65">
        <v>50.942547945205476</v>
      </c>
      <c r="C24" s="28">
        <v>1011.5734520547946</v>
      </c>
      <c r="D24" s="66">
        <f t="shared" si="8"/>
        <v>1062.516</v>
      </c>
      <c r="E24" s="28">
        <v>104.96404109589041</v>
      </c>
      <c r="F24" s="28">
        <v>2084.2859589041095</v>
      </c>
      <c r="G24" s="66">
        <f t="shared" si="4"/>
        <v>2189.25</v>
      </c>
      <c r="H24" s="106">
        <f t="shared" si="5"/>
        <v>1.0604395604395604</v>
      </c>
      <c r="I24" s="112">
        <f t="shared" si="6"/>
        <v>1.0604395604395602</v>
      </c>
      <c r="J24" s="113">
        <f t="shared" si="7"/>
        <v>1.0604395604395602</v>
      </c>
      <c r="K24" s="31" t="s">
        <v>141</v>
      </c>
    </row>
    <row r="25" spans="1:11" ht="12.75">
      <c r="A25" s="2" t="s">
        <v>27</v>
      </c>
      <c r="B25" s="65">
        <v>1016.1310000000001</v>
      </c>
      <c r="C25" s="28">
        <v>0</v>
      </c>
      <c r="D25" s="66">
        <f t="shared" si="8"/>
        <v>1016.1310000000001</v>
      </c>
      <c r="E25" s="28">
        <v>1660.0910000000001</v>
      </c>
      <c r="F25" s="28">
        <v>0</v>
      </c>
      <c r="G25" s="66">
        <f t="shared" si="4"/>
        <v>1660.0910000000001</v>
      </c>
      <c r="H25" s="106">
        <f t="shared" si="5"/>
        <v>0.6337371854613234</v>
      </c>
      <c r="I25" s="112" t="e">
        <f t="shared" si="6"/>
        <v>#DIV/0!</v>
      </c>
      <c r="J25" s="113">
        <f t="shared" si="7"/>
        <v>0.6337371854613234</v>
      </c>
      <c r="K25" s="31" t="s">
        <v>142</v>
      </c>
    </row>
    <row r="26" spans="1:11" ht="12.75">
      <c r="A26" s="2" t="s">
        <v>28</v>
      </c>
      <c r="B26" s="65">
        <v>765.6353939393938</v>
      </c>
      <c r="C26" s="28">
        <v>449.0746060606061</v>
      </c>
      <c r="D26" s="66">
        <f t="shared" si="8"/>
        <v>1214.7099999999998</v>
      </c>
      <c r="E26" s="28">
        <v>883.2890181818179</v>
      </c>
      <c r="F26" s="28">
        <v>518.0829818181817</v>
      </c>
      <c r="G26" s="66">
        <f t="shared" si="4"/>
        <v>1401.3719999999996</v>
      </c>
      <c r="H26" s="106">
        <f t="shared" si="5"/>
        <v>0.15366795366795358</v>
      </c>
      <c r="I26" s="112">
        <f t="shared" si="6"/>
        <v>0.15366795366795333</v>
      </c>
      <c r="J26" s="113">
        <f t="shared" si="7"/>
        <v>0.15366795366795352</v>
      </c>
      <c r="K26" s="31" t="s">
        <v>143</v>
      </c>
    </row>
    <row r="27" spans="1:11" ht="12.75">
      <c r="A27" s="2" t="s">
        <v>29</v>
      </c>
      <c r="B27" s="29">
        <v>3306.94</v>
      </c>
      <c r="C27" s="30">
        <v>801.0599999999998</v>
      </c>
      <c r="D27" s="66">
        <f t="shared" si="8"/>
        <v>4108</v>
      </c>
      <c r="E27" s="30">
        <v>4433.94</v>
      </c>
      <c r="F27" s="30">
        <v>1074.06</v>
      </c>
      <c r="G27" s="66">
        <f t="shared" si="4"/>
        <v>5508</v>
      </c>
      <c r="H27" s="106">
        <f t="shared" si="5"/>
        <v>0.3407984420642647</v>
      </c>
      <c r="I27" s="112">
        <f t="shared" si="6"/>
        <v>0.3407984420642651</v>
      </c>
      <c r="J27" s="113">
        <f t="shared" si="7"/>
        <v>0.34079844206426485</v>
      </c>
      <c r="K27" s="32" t="s">
        <v>144</v>
      </c>
    </row>
    <row r="28" spans="1:11" ht="12.75">
      <c r="A28" s="34" t="s">
        <v>30</v>
      </c>
      <c r="B28" s="39">
        <f>SUM(B19:B27)</f>
        <v>177782.64700153883</v>
      </c>
      <c r="C28" s="4">
        <f>SUM(C19:C27)</f>
        <v>30594.990998461195</v>
      </c>
      <c r="D28" s="38">
        <f>SUM(B28:C28)</f>
        <v>208377.63800000004</v>
      </c>
      <c r="E28" s="4">
        <f>SUM(E19:E27)</f>
        <v>200371.2861471734</v>
      </c>
      <c r="F28" s="4">
        <f>SUM(F19:F27)</f>
        <v>37038.592852826594</v>
      </c>
      <c r="G28" s="38">
        <f>SUM(E28:F28)</f>
        <v>237409.87900000002</v>
      </c>
      <c r="H28" s="107">
        <f t="shared" si="5"/>
        <v>0.12705761516442632</v>
      </c>
      <c r="I28" s="114">
        <f t="shared" si="6"/>
        <v>0.21060969930304888</v>
      </c>
      <c r="J28" s="115">
        <f t="shared" si="7"/>
        <v>0.13932512758398757</v>
      </c>
      <c r="K28" s="33" t="s">
        <v>233</v>
      </c>
    </row>
    <row r="29" spans="1:11" ht="12.75">
      <c r="A29" s="2" t="s">
        <v>31</v>
      </c>
      <c r="B29" s="65">
        <v>12290.6868050966</v>
      </c>
      <c r="C29" s="28">
        <v>241.29219490339952</v>
      </c>
      <c r="D29" s="66">
        <f>SUM(B29:C29)</f>
        <v>12531.979</v>
      </c>
      <c r="E29" s="28">
        <v>13232.586324033995</v>
      </c>
      <c r="F29" s="28">
        <v>259.7836759660051</v>
      </c>
      <c r="G29" s="66">
        <f t="shared" si="4"/>
        <v>13492.37</v>
      </c>
      <c r="H29" s="106">
        <f aca="true" t="shared" si="9" ref="H29:H44">(E29-B29)/B29</f>
        <v>0.07663522257737586</v>
      </c>
      <c r="I29" s="112">
        <f aca="true" t="shared" si="10" ref="I29:I44">(F29-C29)/C29</f>
        <v>0.07663522257737583</v>
      </c>
      <c r="J29" s="113">
        <f aca="true" t="shared" si="11" ref="J29:J45">(G29-D29)/D29</f>
        <v>0.07663522257737597</v>
      </c>
      <c r="K29" s="31" t="s">
        <v>145</v>
      </c>
    </row>
    <row r="30" spans="1:11" ht="12.75">
      <c r="A30" s="2" t="s">
        <v>32</v>
      </c>
      <c r="B30" s="65">
        <v>11196.569747353844</v>
      </c>
      <c r="C30" s="28">
        <v>88.05425264615496</v>
      </c>
      <c r="D30" s="66">
        <f>SUM(B30:C30)</f>
        <v>11284.624</v>
      </c>
      <c r="E30" s="28">
        <v>13006.507679638511</v>
      </c>
      <c r="F30" s="28">
        <v>102.28832036148528</v>
      </c>
      <c r="G30" s="66">
        <f t="shared" si="4"/>
        <v>13108.795999999997</v>
      </c>
      <c r="H30" s="106">
        <f t="shared" si="9"/>
        <v>0.16165111039588007</v>
      </c>
      <c r="I30" s="112">
        <f t="shared" si="10"/>
        <v>0.1616511103958801</v>
      </c>
      <c r="J30" s="113">
        <f t="shared" si="11"/>
        <v>0.16165111039587998</v>
      </c>
      <c r="K30" s="31" t="s">
        <v>146</v>
      </c>
    </row>
    <row r="31" spans="1:11" ht="12.75">
      <c r="A31" s="2" t="s">
        <v>33</v>
      </c>
      <c r="B31" s="65">
        <v>11656.643803714094</v>
      </c>
      <c r="C31" s="28">
        <v>1154.328196285905</v>
      </c>
      <c r="D31" s="66">
        <f aca="true" t="shared" si="12" ref="D31:D44">SUM(B31:C31)</f>
        <v>12810.972</v>
      </c>
      <c r="E31" s="28">
        <v>13220.611960240481</v>
      </c>
      <c r="F31" s="28">
        <v>1309.204039759519</v>
      </c>
      <c r="G31" s="66">
        <f t="shared" si="4"/>
        <v>14529.816</v>
      </c>
      <c r="H31" s="106">
        <f t="shared" si="9"/>
        <v>0.13416967892834372</v>
      </c>
      <c r="I31" s="112">
        <f t="shared" si="10"/>
        <v>0.13416967892834367</v>
      </c>
      <c r="J31" s="113">
        <f t="shared" si="11"/>
        <v>0.1341696789283437</v>
      </c>
      <c r="K31" s="31" t="s">
        <v>147</v>
      </c>
    </row>
    <row r="32" spans="1:11" ht="12.75">
      <c r="A32" s="2" t="s">
        <v>34</v>
      </c>
      <c r="B32" s="65">
        <v>2149.663264444444</v>
      </c>
      <c r="C32" s="28">
        <v>83.10873555555554</v>
      </c>
      <c r="D32" s="66">
        <f t="shared" si="12"/>
        <v>2232.7719999999995</v>
      </c>
      <c r="E32" s="28">
        <v>2526.444422222222</v>
      </c>
      <c r="F32" s="28">
        <v>97.67557777777776</v>
      </c>
      <c r="G32" s="66">
        <f t="shared" si="4"/>
        <v>2624.1199999999994</v>
      </c>
      <c r="H32" s="106">
        <f t="shared" si="9"/>
        <v>0.1752745018300123</v>
      </c>
      <c r="I32" s="112">
        <f t="shared" si="10"/>
        <v>0.1752745018300122</v>
      </c>
      <c r="J32" s="113">
        <f t="shared" si="11"/>
        <v>0.17527450183001222</v>
      </c>
      <c r="K32" s="31" t="s">
        <v>148</v>
      </c>
    </row>
    <row r="33" spans="1:11" ht="12.75">
      <c r="A33" s="2" t="s">
        <v>35</v>
      </c>
      <c r="B33" s="65">
        <v>38.784571428571425</v>
      </c>
      <c r="C33" s="28">
        <v>8.43142857142857</v>
      </c>
      <c r="D33" s="66">
        <f t="shared" si="12"/>
        <v>47.215999999999994</v>
      </c>
      <c r="E33" s="28">
        <v>82.0442857142857</v>
      </c>
      <c r="F33" s="28">
        <v>17.835714285714285</v>
      </c>
      <c r="G33" s="66">
        <f t="shared" si="4"/>
        <v>99.88</v>
      </c>
      <c r="H33" s="106">
        <f t="shared" si="9"/>
        <v>1.1153846153846154</v>
      </c>
      <c r="I33" s="112">
        <f t="shared" si="10"/>
        <v>1.1153846153846156</v>
      </c>
      <c r="J33" s="113">
        <f t="shared" si="11"/>
        <v>1.1153846153846156</v>
      </c>
      <c r="K33" s="31" t="s">
        <v>149</v>
      </c>
    </row>
    <row r="34" spans="1:11" ht="12.75" customHeight="1">
      <c r="A34" s="2" t="s">
        <v>231</v>
      </c>
      <c r="B34" s="65">
        <v>249.69999999999996</v>
      </c>
      <c r="C34" s="28">
        <v>0</v>
      </c>
      <c r="D34" s="66">
        <f t="shared" si="12"/>
        <v>249.69999999999996</v>
      </c>
      <c r="E34" s="28">
        <v>58.111999999999995</v>
      </c>
      <c r="F34" s="28">
        <v>0</v>
      </c>
      <c r="G34" s="66">
        <f t="shared" si="4"/>
        <v>58.111999999999995</v>
      </c>
      <c r="H34" s="106">
        <f t="shared" si="9"/>
        <v>-0.7672727272727272</v>
      </c>
      <c r="I34" s="112" t="e">
        <f t="shared" si="10"/>
        <v>#DIV/0!</v>
      </c>
      <c r="J34" s="113">
        <f t="shared" si="11"/>
        <v>-0.7672727272727272</v>
      </c>
      <c r="K34" s="31" t="s">
        <v>150</v>
      </c>
    </row>
    <row r="35" spans="1:11" ht="12.75">
      <c r="A35" s="2" t="s">
        <v>37</v>
      </c>
      <c r="B35" s="65">
        <v>38088.000527936616</v>
      </c>
      <c r="C35" s="28">
        <v>943.28747206339</v>
      </c>
      <c r="D35" s="66">
        <f t="shared" si="12"/>
        <v>39031.28800000001</v>
      </c>
      <c r="E35" s="28">
        <v>41626.0218862405</v>
      </c>
      <c r="F35" s="28">
        <v>1030.9101137595032</v>
      </c>
      <c r="G35" s="66">
        <f t="shared" si="4"/>
        <v>42656.93200000001</v>
      </c>
      <c r="H35" s="106">
        <f t="shared" si="9"/>
        <v>0.09289070860280087</v>
      </c>
      <c r="I35" s="112">
        <f t="shared" si="10"/>
        <v>0.09289070860280103</v>
      </c>
      <c r="J35" s="113">
        <f t="shared" si="11"/>
        <v>0.0928907086028009</v>
      </c>
      <c r="K35" s="31" t="s">
        <v>152</v>
      </c>
    </row>
    <row r="36" spans="1:11" ht="12.75">
      <c r="A36" s="2" t="s">
        <v>44</v>
      </c>
      <c r="B36" s="65">
        <v>18963.105512364935</v>
      </c>
      <c r="C36" s="28">
        <v>437.2224876350667</v>
      </c>
      <c r="D36" s="66">
        <f t="shared" si="12"/>
        <v>19400.328</v>
      </c>
      <c r="E36" s="28">
        <v>22641.05689508703</v>
      </c>
      <c r="F36" s="28">
        <v>522.0231049129718</v>
      </c>
      <c r="G36" s="66">
        <f t="shared" si="4"/>
        <v>23163.08</v>
      </c>
      <c r="H36" s="106">
        <f t="shared" si="9"/>
        <v>0.1939530094542731</v>
      </c>
      <c r="I36" s="112">
        <f t="shared" si="10"/>
        <v>0.1939530094542735</v>
      </c>
      <c r="J36" s="113">
        <f t="shared" si="11"/>
        <v>0.19395300945427316</v>
      </c>
      <c r="K36" s="31" t="s">
        <v>159</v>
      </c>
    </row>
    <row r="37" spans="1:11" ht="12.75">
      <c r="A37" s="2" t="s">
        <v>45</v>
      </c>
      <c r="B37" s="65">
        <v>5550.697377720253</v>
      </c>
      <c r="C37" s="28">
        <v>144.27862227974802</v>
      </c>
      <c r="D37" s="66">
        <f t="shared" si="12"/>
        <v>5694.976000000001</v>
      </c>
      <c r="E37" s="28">
        <v>7206.5256292691365</v>
      </c>
      <c r="F37" s="28">
        <v>187.3183707308655</v>
      </c>
      <c r="G37" s="66">
        <f t="shared" si="4"/>
        <v>7393.844000000002</v>
      </c>
      <c r="H37" s="106">
        <f t="shared" si="9"/>
        <v>0.29830994897959195</v>
      </c>
      <c r="I37" s="112">
        <f t="shared" si="10"/>
        <v>0.2983099489795921</v>
      </c>
      <c r="J37" s="113">
        <f t="shared" si="11"/>
        <v>0.298309948979592</v>
      </c>
      <c r="K37" s="31" t="s">
        <v>160</v>
      </c>
    </row>
    <row r="38" spans="1:11" ht="12.75">
      <c r="A38" s="2" t="s">
        <v>46</v>
      </c>
      <c r="B38" s="65">
        <v>3202.192455948625</v>
      </c>
      <c r="C38" s="28">
        <v>27.563544051374496</v>
      </c>
      <c r="D38" s="66">
        <f t="shared" si="12"/>
        <v>3229.756</v>
      </c>
      <c r="E38" s="28">
        <v>3841.370595876521</v>
      </c>
      <c r="F38" s="28">
        <v>33.06540412347904</v>
      </c>
      <c r="G38" s="66">
        <f t="shared" si="4"/>
        <v>3874.4359999999997</v>
      </c>
      <c r="H38" s="106">
        <f t="shared" si="9"/>
        <v>0.19960640989597986</v>
      </c>
      <c r="I38" s="112">
        <f t="shared" si="10"/>
        <v>0.1996064098959795</v>
      </c>
      <c r="J38" s="113">
        <f t="shared" si="11"/>
        <v>0.19960640989597972</v>
      </c>
      <c r="K38" s="31" t="s">
        <v>161</v>
      </c>
    </row>
    <row r="39" spans="1:11" ht="12.75">
      <c r="A39" s="2" t="s">
        <v>47</v>
      </c>
      <c r="B39" s="65">
        <v>1742.4519999999998</v>
      </c>
      <c r="C39" s="28">
        <v>0</v>
      </c>
      <c r="D39" s="66">
        <f t="shared" si="12"/>
        <v>1742.4519999999998</v>
      </c>
      <c r="E39" s="28">
        <v>2082.044</v>
      </c>
      <c r="F39" s="28">
        <v>0</v>
      </c>
      <c r="G39" s="66">
        <f t="shared" si="4"/>
        <v>2082.044</v>
      </c>
      <c r="H39" s="106">
        <f t="shared" si="9"/>
        <v>0.1948931735278792</v>
      </c>
      <c r="I39" s="112" t="e">
        <f t="shared" si="10"/>
        <v>#DIV/0!</v>
      </c>
      <c r="J39" s="113">
        <f t="shared" si="11"/>
        <v>0.1948931735278792</v>
      </c>
      <c r="K39" s="31" t="s">
        <v>162</v>
      </c>
    </row>
    <row r="40" spans="1:11" ht="12.75">
      <c r="A40" s="2" t="s">
        <v>48</v>
      </c>
      <c r="B40" s="65">
        <v>187.048</v>
      </c>
      <c r="C40" s="28">
        <v>0</v>
      </c>
      <c r="D40" s="66">
        <f t="shared" si="12"/>
        <v>187.048</v>
      </c>
      <c r="E40" s="28">
        <v>413.14</v>
      </c>
      <c r="F40" s="28">
        <v>0</v>
      </c>
      <c r="G40" s="66">
        <f t="shared" si="4"/>
        <v>413.14</v>
      </c>
      <c r="H40" s="106">
        <f t="shared" si="9"/>
        <v>1.2087378640776698</v>
      </c>
      <c r="I40" s="112" t="e">
        <f t="shared" si="10"/>
        <v>#DIV/0!</v>
      </c>
      <c r="J40" s="113">
        <f t="shared" si="11"/>
        <v>1.2087378640776698</v>
      </c>
      <c r="K40" s="31" t="s">
        <v>163</v>
      </c>
    </row>
    <row r="41" spans="1:11" ht="12.75">
      <c r="A41" s="2" t="s">
        <v>49</v>
      </c>
      <c r="B41" s="65">
        <v>16508.488606951236</v>
      </c>
      <c r="C41" s="28">
        <v>1320.0913930487636</v>
      </c>
      <c r="D41" s="66">
        <f t="shared" si="12"/>
        <v>17828.579999999998</v>
      </c>
      <c r="E41" s="28">
        <v>21310.958019882506</v>
      </c>
      <c r="F41" s="28">
        <v>1704.1179801174949</v>
      </c>
      <c r="G41" s="66">
        <f t="shared" si="4"/>
        <v>23015.076</v>
      </c>
      <c r="H41" s="106">
        <f t="shared" si="9"/>
        <v>0.290909090909091</v>
      </c>
      <c r="I41" s="112">
        <f t="shared" si="10"/>
        <v>0.29090909090909095</v>
      </c>
      <c r="J41" s="113">
        <f t="shared" si="11"/>
        <v>0.2909090909090911</v>
      </c>
      <c r="K41" s="31" t="s">
        <v>164</v>
      </c>
    </row>
    <row r="42" spans="1:11" ht="12.75">
      <c r="A42" s="2" t="s">
        <v>50</v>
      </c>
      <c r="B42" s="65">
        <v>3721.4162079999996</v>
      </c>
      <c r="C42" s="28">
        <v>297.391792</v>
      </c>
      <c r="D42" s="66">
        <f t="shared" si="12"/>
        <v>4018.8079999999995</v>
      </c>
      <c r="E42" s="28">
        <v>4227.582624</v>
      </c>
      <c r="F42" s="28">
        <v>337.841376</v>
      </c>
      <c r="G42" s="66">
        <f t="shared" si="4"/>
        <v>4565.424</v>
      </c>
      <c r="H42" s="106">
        <f t="shared" si="9"/>
        <v>0.13601446000903752</v>
      </c>
      <c r="I42" s="112">
        <f t="shared" si="10"/>
        <v>0.13601446000903755</v>
      </c>
      <c r="J42" s="113">
        <f t="shared" si="11"/>
        <v>0.13601446000903764</v>
      </c>
      <c r="K42" s="31" t="s">
        <v>165</v>
      </c>
    </row>
    <row r="43" spans="1:11" ht="12.75">
      <c r="A43" s="2" t="s">
        <v>51</v>
      </c>
      <c r="B43" s="65">
        <v>151.34544</v>
      </c>
      <c r="C43" s="28">
        <v>12.094560000000001</v>
      </c>
      <c r="D43" s="66">
        <f t="shared" si="12"/>
        <v>163.44</v>
      </c>
      <c r="E43" s="28">
        <v>192.545032</v>
      </c>
      <c r="F43" s="28">
        <v>15.386968000000001</v>
      </c>
      <c r="G43" s="66">
        <f t="shared" si="4"/>
        <v>207.932</v>
      </c>
      <c r="H43" s="106">
        <f t="shared" si="9"/>
        <v>0.2722222222222222</v>
      </c>
      <c r="I43" s="112">
        <f t="shared" si="10"/>
        <v>0.2722222222222222</v>
      </c>
      <c r="J43" s="113">
        <f t="shared" si="11"/>
        <v>0.27222222222222214</v>
      </c>
      <c r="K43" s="31" t="s">
        <v>166</v>
      </c>
    </row>
    <row r="44" spans="1:11" ht="12.75">
      <c r="A44" s="2" t="s">
        <v>52</v>
      </c>
      <c r="B44" s="29">
        <v>372.09113599999995</v>
      </c>
      <c r="C44" s="30">
        <v>179.97286399999996</v>
      </c>
      <c r="D44" s="66">
        <f t="shared" si="12"/>
        <v>552.0639999999999</v>
      </c>
      <c r="E44" s="30">
        <v>360.46328800000003</v>
      </c>
      <c r="F44" s="30">
        <v>174.348712</v>
      </c>
      <c r="G44" s="66">
        <f t="shared" si="4"/>
        <v>534.812</v>
      </c>
      <c r="H44" s="106">
        <f t="shared" si="9"/>
        <v>-0.031249999999999774</v>
      </c>
      <c r="I44" s="112">
        <f t="shared" si="10"/>
        <v>-0.031249999999999743</v>
      </c>
      <c r="J44" s="113">
        <f t="shared" si="11"/>
        <v>-0.031249999999999716</v>
      </c>
      <c r="K44" s="31" t="s">
        <v>167</v>
      </c>
    </row>
    <row r="45" spans="1:48" s="101" customFormat="1" ht="12.75">
      <c r="A45" s="12" t="s">
        <v>240</v>
      </c>
      <c r="B45" s="98">
        <f>SUM(B29:B44)</f>
        <v>126068.88545695924</v>
      </c>
      <c r="C45" s="109">
        <f>SUM(C29:C44)</f>
        <v>4937.117543040787</v>
      </c>
      <c r="D45" s="102">
        <f>SUM(B45:C45)</f>
        <v>131006.00300000003</v>
      </c>
      <c r="E45" s="109">
        <f>SUM(E29:E44)</f>
        <v>146028.01464220518</v>
      </c>
      <c r="F45" s="109">
        <f>SUM(F29:F44)</f>
        <v>5791.799357794815</v>
      </c>
      <c r="G45" s="102">
        <f>SUM(E45:F45)</f>
        <v>151819.81399999998</v>
      </c>
      <c r="H45" s="107">
        <f>(E45-B45)/B45</f>
        <v>0.15831923248072277</v>
      </c>
      <c r="I45" s="114">
        <f>(F45-C45)/C45</f>
        <v>0.17311352369132105</v>
      </c>
      <c r="J45" s="115">
        <f t="shared" si="11"/>
        <v>0.1588767729979515</v>
      </c>
      <c r="K45" s="70" t="s">
        <v>239</v>
      </c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100"/>
    </row>
    <row r="46" spans="1:48" s="94" customFormat="1" ht="12.75">
      <c r="A46" s="130" t="s">
        <v>43</v>
      </c>
      <c r="B46" s="131">
        <v>535.4605714285715</v>
      </c>
      <c r="C46" s="132">
        <v>45.65942857142857</v>
      </c>
      <c r="D46" s="133">
        <f>SUM(B46:C46)</f>
        <v>581.12</v>
      </c>
      <c r="E46" s="132">
        <v>1064.2278857142855</v>
      </c>
      <c r="F46" s="132">
        <v>90.74811428571428</v>
      </c>
      <c r="G46" s="133">
        <f t="shared" si="4"/>
        <v>1154.9759999999999</v>
      </c>
      <c r="H46" s="134">
        <f>(E46-B46)/B46</f>
        <v>0.9874999999999995</v>
      </c>
      <c r="I46" s="135">
        <f>(F46-C46)/C46</f>
        <v>0.9874999999999999</v>
      </c>
      <c r="J46" s="136">
        <f aca="true" t="shared" si="13" ref="H46:J49">(G46-D46)/D46</f>
        <v>0.9874999999999998</v>
      </c>
      <c r="K46" s="137" t="s">
        <v>158</v>
      </c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3"/>
    </row>
    <row r="47" spans="1:48" s="94" customFormat="1" ht="12.75">
      <c r="A47" s="130" t="s">
        <v>41</v>
      </c>
      <c r="B47" s="131">
        <v>5672.3013422760705</v>
      </c>
      <c r="C47" s="132">
        <v>94.40665772392904</v>
      </c>
      <c r="D47" s="133">
        <f>SUM(B47:C47)</f>
        <v>5766.708</v>
      </c>
      <c r="E47" s="132">
        <v>6117.975782489542</v>
      </c>
      <c r="F47" s="132">
        <v>101.82421751045726</v>
      </c>
      <c r="G47" s="133">
        <f t="shared" si="4"/>
        <v>6219.799999999999</v>
      </c>
      <c r="H47" s="134">
        <f t="shared" si="13"/>
        <v>0.07857030388915133</v>
      </c>
      <c r="I47" s="135">
        <f t="shared" si="13"/>
        <v>0.0785703038891515</v>
      </c>
      <c r="J47" s="136">
        <f t="shared" si="13"/>
        <v>0.07857030388915126</v>
      </c>
      <c r="K47" s="137" t="s">
        <v>156</v>
      </c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3"/>
    </row>
    <row r="48" spans="1:48" s="94" customFormat="1" ht="12.75">
      <c r="A48" s="130" t="s">
        <v>36</v>
      </c>
      <c r="B48" s="131">
        <v>30239.641371413687</v>
      </c>
      <c r="C48" s="132">
        <v>1186.2386285863108</v>
      </c>
      <c r="D48" s="133">
        <f>SUM(B48:C48)</f>
        <v>31425.879999999997</v>
      </c>
      <c r="E48" s="132">
        <v>36663.27163326382</v>
      </c>
      <c r="F48" s="132">
        <v>1438.2243667361677</v>
      </c>
      <c r="G48" s="133">
        <f t="shared" si="4"/>
        <v>38101.49599999999</v>
      </c>
      <c r="H48" s="134">
        <f t="shared" si="13"/>
        <v>0.2124241548685349</v>
      </c>
      <c r="I48" s="135">
        <f t="shared" si="13"/>
        <v>0.2124241548685348</v>
      </c>
      <c r="J48" s="136">
        <f t="shared" si="13"/>
        <v>0.21242415486853494</v>
      </c>
      <c r="K48" s="137" t="s">
        <v>151</v>
      </c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3"/>
    </row>
    <row r="49" spans="1:48" s="94" customFormat="1" ht="12.75">
      <c r="A49" s="138" t="s">
        <v>40</v>
      </c>
      <c r="B49" s="139">
        <v>1558.643099755899</v>
      </c>
      <c r="C49" s="140">
        <v>28.540900244100893</v>
      </c>
      <c r="D49" s="141">
        <f>SUM(B49:C49)</f>
        <v>1587.1839999999997</v>
      </c>
      <c r="E49" s="140">
        <v>1298.274801627339</v>
      </c>
      <c r="F49" s="140">
        <v>23.773198372660694</v>
      </c>
      <c r="G49" s="141">
        <f t="shared" si="4"/>
        <v>1322.0479999999998</v>
      </c>
      <c r="H49" s="142">
        <f t="shared" si="13"/>
        <v>-0.16704805491990854</v>
      </c>
      <c r="I49" s="143">
        <f t="shared" si="13"/>
        <v>-0.1670480549199086</v>
      </c>
      <c r="J49" s="144">
        <f t="shared" si="13"/>
        <v>-0.16704805491990848</v>
      </c>
      <c r="K49" s="145" t="s">
        <v>155</v>
      </c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3"/>
    </row>
    <row r="50" spans="1:11" ht="12.75">
      <c r="A50" s="146" t="s">
        <v>224</v>
      </c>
      <c r="B50" s="147"/>
      <c r="C50" s="147"/>
      <c r="D50" s="148"/>
      <c r="E50" s="147"/>
      <c r="F50" s="147"/>
      <c r="G50" s="148"/>
      <c r="H50" s="149"/>
      <c r="I50" s="149"/>
      <c r="J50" s="149"/>
      <c r="K50" s="150" t="s">
        <v>225</v>
      </c>
    </row>
    <row r="51" spans="1:48" s="94" customFormat="1" ht="12.75">
      <c r="A51" s="130" t="s">
        <v>42</v>
      </c>
      <c r="B51" s="131">
        <v>1546.3239999999998</v>
      </c>
      <c r="C51" s="132">
        <v>0</v>
      </c>
      <c r="D51" s="133">
        <f aca="true" t="shared" si="14" ref="D51:D56">SUM(B51:C51)</f>
        <v>1546.3239999999998</v>
      </c>
      <c r="E51" s="132">
        <v>2335.376</v>
      </c>
      <c r="F51" s="132">
        <v>0</v>
      </c>
      <c r="G51" s="133">
        <f t="shared" si="4"/>
        <v>2335.376</v>
      </c>
      <c r="H51" s="134">
        <f aca="true" t="shared" si="15" ref="H51:J55">(E51-B51)/B51</f>
        <v>0.5102759835584266</v>
      </c>
      <c r="I51" s="135" t="e">
        <f t="shared" si="15"/>
        <v>#DIV/0!</v>
      </c>
      <c r="J51" s="136">
        <f t="shared" si="15"/>
        <v>0.5102759835584266</v>
      </c>
      <c r="K51" s="137" t="s">
        <v>157</v>
      </c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3"/>
    </row>
    <row r="52" spans="1:48" s="94" customFormat="1" ht="12.75">
      <c r="A52" s="130" t="s">
        <v>38</v>
      </c>
      <c r="B52" s="131">
        <v>9409.746584865637</v>
      </c>
      <c r="C52" s="132">
        <v>938.7294151343617</v>
      </c>
      <c r="D52" s="133">
        <f t="shared" si="14"/>
        <v>10348.475999999999</v>
      </c>
      <c r="E52" s="132">
        <v>10767.913921191333</v>
      </c>
      <c r="F52" s="132">
        <v>1074.222078808664</v>
      </c>
      <c r="G52" s="133">
        <f t="shared" si="4"/>
        <v>11842.135999999997</v>
      </c>
      <c r="H52" s="134">
        <f t="shared" si="15"/>
        <v>0.14433622883214864</v>
      </c>
      <c r="I52" s="135">
        <f t="shared" si="15"/>
        <v>0.14433622883214867</v>
      </c>
      <c r="J52" s="136">
        <f t="shared" si="15"/>
        <v>0.14433622883214864</v>
      </c>
      <c r="K52" s="137" t="s">
        <v>153</v>
      </c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3"/>
    </row>
    <row r="53" spans="1:48" s="94" customFormat="1" ht="12.75">
      <c r="A53" s="130" t="s">
        <v>39</v>
      </c>
      <c r="B53" s="131">
        <v>15932.64045132943</v>
      </c>
      <c r="C53" s="132">
        <v>137.14354867057233</v>
      </c>
      <c r="D53" s="133">
        <f t="shared" si="14"/>
        <v>16069.784000000001</v>
      </c>
      <c r="E53" s="132">
        <v>15324.971092947271</v>
      </c>
      <c r="F53" s="132">
        <v>131.91290705272644</v>
      </c>
      <c r="G53" s="133">
        <f t="shared" si="4"/>
        <v>15456.883999999998</v>
      </c>
      <c r="H53" s="134">
        <f t="shared" si="15"/>
        <v>-0.03813990281387751</v>
      </c>
      <c r="I53" s="135">
        <f t="shared" si="15"/>
        <v>-0.03813990281387738</v>
      </c>
      <c r="J53" s="136">
        <f t="shared" si="15"/>
        <v>-0.038139902813877476</v>
      </c>
      <c r="K53" s="137" t="s">
        <v>154</v>
      </c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3"/>
    </row>
    <row r="54" spans="1:48" s="97" customFormat="1" ht="12.75">
      <c r="A54" s="151" t="s">
        <v>237</v>
      </c>
      <c r="B54" s="152">
        <f>SUM(B51:B53,B46:B49)</f>
        <v>64894.7574210693</v>
      </c>
      <c r="C54" s="152">
        <f>SUM(C51:C53,C46:C49)</f>
        <v>2430.7185789307036</v>
      </c>
      <c r="D54" s="153">
        <f t="shared" si="14"/>
        <v>67325.476</v>
      </c>
      <c r="E54" s="152">
        <f>SUM(E51:E53,E46:E49)</f>
        <v>73572.01111723359</v>
      </c>
      <c r="F54" s="154">
        <f>SUM(F51:F53,F46:F49)</f>
        <v>2860.7048827663903</v>
      </c>
      <c r="G54" s="153">
        <f>SUM(E54:F54)</f>
        <v>76432.71599999999</v>
      </c>
      <c r="H54" s="155">
        <f t="shared" si="15"/>
        <v>0.1337127071738935</v>
      </c>
      <c r="I54" s="156">
        <f t="shared" si="15"/>
        <v>0.17689678581583956</v>
      </c>
      <c r="J54" s="157">
        <f t="shared" si="15"/>
        <v>0.13527182488839726</v>
      </c>
      <c r="K54" s="158" t="s">
        <v>238</v>
      </c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6"/>
    </row>
    <row r="55" spans="1:11" ht="12.75">
      <c r="A55" s="12" t="s">
        <v>53</v>
      </c>
      <c r="B55" s="52">
        <f>SUM(B54,B45)</f>
        <v>190963.64287802854</v>
      </c>
      <c r="C55" s="52">
        <f>SUM(C54,C45)</f>
        <v>7367.83612197149</v>
      </c>
      <c r="D55" s="53">
        <f t="shared" si="14"/>
        <v>198331.47900000002</v>
      </c>
      <c r="E55" s="52">
        <f>SUM(E54,E45)</f>
        <v>219600.02575943875</v>
      </c>
      <c r="F55" s="40">
        <f>SUM(F54,F45)</f>
        <v>8652.504240561204</v>
      </c>
      <c r="G55" s="53">
        <f>SUM(E55:F55)</f>
        <v>228252.52999999997</v>
      </c>
      <c r="H55" s="107">
        <f t="shared" si="15"/>
        <v>0.14995725076160557</v>
      </c>
      <c r="I55" s="114">
        <f t="shared" si="15"/>
        <v>0.1743616575236695</v>
      </c>
      <c r="J55" s="115">
        <f t="shared" si="15"/>
        <v>0.15086385253043944</v>
      </c>
      <c r="K55" s="70" t="s">
        <v>232</v>
      </c>
    </row>
    <row r="56" spans="1:11" ht="12.75">
      <c r="A56" s="2" t="s">
        <v>54</v>
      </c>
      <c r="B56" s="65">
        <v>18758.49828715426</v>
      </c>
      <c r="C56" s="28">
        <v>36518.988712845734</v>
      </c>
      <c r="D56" s="66">
        <f t="shared" si="14"/>
        <v>55277.486999999994</v>
      </c>
      <c r="E56" s="65">
        <v>24832.59121947353</v>
      </c>
      <c r="F56" s="28">
        <v>48344.01478052647</v>
      </c>
      <c r="G56" s="66">
        <f aca="true" t="shared" si="16" ref="G56:G94">SUM(E56:F56)</f>
        <v>73176.606</v>
      </c>
      <c r="H56" s="106">
        <f aca="true" t="shared" si="17" ref="H56:H95">(E56-B56)/B56</f>
        <v>0.3238048611001437</v>
      </c>
      <c r="I56" s="112">
        <f aca="true" t="shared" si="18" ref="I56:I95">(F56-C56)/C56</f>
        <v>0.32380486110014395</v>
      </c>
      <c r="J56" s="113">
        <f aca="true" t="shared" si="19" ref="J56:J95">(G56-D56)/D56</f>
        <v>0.32380486110014384</v>
      </c>
      <c r="K56" s="31" t="s">
        <v>168</v>
      </c>
    </row>
    <row r="57" spans="1:11" ht="12.75">
      <c r="A57" s="2" t="s">
        <v>55</v>
      </c>
      <c r="B57" s="65">
        <v>494.93878699458105</v>
      </c>
      <c r="C57" s="28">
        <v>8522.97121300542</v>
      </c>
      <c r="D57" s="66">
        <f aca="true" t="shared" si="20" ref="D57:D94">SUM(B57:C57)</f>
        <v>9017.91</v>
      </c>
      <c r="E57" s="65">
        <v>440.44064193413914</v>
      </c>
      <c r="F57" s="28">
        <v>7584.49935806586</v>
      </c>
      <c r="G57" s="66">
        <f t="shared" si="16"/>
        <v>8024.94</v>
      </c>
      <c r="H57" s="106">
        <f t="shared" si="17"/>
        <v>-0.11011087935009345</v>
      </c>
      <c r="I57" s="112">
        <f t="shared" si="18"/>
        <v>-0.11011087935009345</v>
      </c>
      <c r="J57" s="113">
        <f t="shared" si="19"/>
        <v>-0.11011087935009334</v>
      </c>
      <c r="K57" s="31" t="s">
        <v>2</v>
      </c>
    </row>
    <row r="58" spans="1:11" ht="12.75">
      <c r="A58" s="2" t="s">
        <v>56</v>
      </c>
      <c r="B58" s="65">
        <v>888.2651250000001</v>
      </c>
      <c r="C58" s="28">
        <v>352.204875</v>
      </c>
      <c r="D58" s="66">
        <f t="shared" si="20"/>
        <v>1240.4700000000003</v>
      </c>
      <c r="E58" s="65">
        <v>879.7581964285714</v>
      </c>
      <c r="F58" s="28">
        <v>348.83180357142857</v>
      </c>
      <c r="G58" s="66">
        <f t="shared" si="16"/>
        <v>1228.59</v>
      </c>
      <c r="H58" s="106">
        <f t="shared" si="17"/>
        <v>-0.009577015163607504</v>
      </c>
      <c r="I58" s="112">
        <f t="shared" si="18"/>
        <v>-0.009577015163607401</v>
      </c>
      <c r="J58" s="113">
        <f t="shared" si="19"/>
        <v>-0.009577015163607611</v>
      </c>
      <c r="K58" s="31" t="s">
        <v>3</v>
      </c>
    </row>
    <row r="59" spans="1:11" ht="15" customHeight="1">
      <c r="A59" s="2" t="s">
        <v>57</v>
      </c>
      <c r="B59" s="65">
        <v>8813.736975691358</v>
      </c>
      <c r="C59" s="28">
        <v>10251.263024308646</v>
      </c>
      <c r="D59" s="66">
        <f t="shared" si="20"/>
        <v>19065.000000000004</v>
      </c>
      <c r="E59" s="65">
        <v>16287.785931077628</v>
      </c>
      <c r="F59" s="28">
        <v>18944.334068922373</v>
      </c>
      <c r="G59" s="66">
        <f t="shared" si="16"/>
        <v>35232.12</v>
      </c>
      <c r="H59" s="106">
        <f t="shared" si="17"/>
        <v>0.8479999999999999</v>
      </c>
      <c r="I59" s="112">
        <f t="shared" si="18"/>
        <v>0.8479999999999995</v>
      </c>
      <c r="J59" s="113">
        <f t="shared" si="19"/>
        <v>0.8479999999999998</v>
      </c>
      <c r="K59" s="31" t="s">
        <v>169</v>
      </c>
    </row>
    <row r="60" spans="1:11" ht="13.5" customHeight="1">
      <c r="A60" s="2" t="s">
        <v>58</v>
      </c>
      <c r="B60" s="65">
        <v>2393.2020881407607</v>
      </c>
      <c r="C60" s="28">
        <v>4898.75291185924</v>
      </c>
      <c r="D60" s="66">
        <f t="shared" si="20"/>
        <v>7291.955000000001</v>
      </c>
      <c r="E60" s="65">
        <v>3797.8303568117863</v>
      </c>
      <c r="F60" s="28">
        <v>7773.949643188215</v>
      </c>
      <c r="G60" s="66">
        <f t="shared" si="16"/>
        <v>11571.780000000002</v>
      </c>
      <c r="H60" s="106">
        <f t="shared" si="17"/>
        <v>0.5869242199108468</v>
      </c>
      <c r="I60" s="112">
        <f t="shared" si="18"/>
        <v>0.5869242199108471</v>
      </c>
      <c r="J60" s="113">
        <f t="shared" si="19"/>
        <v>0.5869242199108471</v>
      </c>
      <c r="K60" s="31" t="s">
        <v>170</v>
      </c>
    </row>
    <row r="61" spans="1:11" ht="12.75">
      <c r="A61" s="2" t="s">
        <v>59</v>
      </c>
      <c r="B61" s="65">
        <v>1743.8884434782608</v>
      </c>
      <c r="C61" s="28">
        <v>281.8405565217391</v>
      </c>
      <c r="D61" s="66">
        <f t="shared" si="20"/>
        <v>2025.7289999999998</v>
      </c>
      <c r="E61" s="65">
        <v>3731.879895652174</v>
      </c>
      <c r="F61" s="28">
        <v>603.132104347826</v>
      </c>
      <c r="G61" s="66">
        <f t="shared" si="16"/>
        <v>4335.012000000001</v>
      </c>
      <c r="H61" s="106">
        <f t="shared" si="17"/>
        <v>1.1399762752075921</v>
      </c>
      <c r="I61" s="112">
        <f t="shared" si="18"/>
        <v>1.1399762752075921</v>
      </c>
      <c r="J61" s="113">
        <f t="shared" si="19"/>
        <v>1.1399762752075924</v>
      </c>
      <c r="K61" s="31" t="s">
        <v>171</v>
      </c>
    </row>
    <row r="62" spans="1:11" ht="12.75">
      <c r="A62" s="2" t="s">
        <v>60</v>
      </c>
      <c r="B62" s="65">
        <v>1550.9205884379523</v>
      </c>
      <c r="C62" s="28">
        <v>68.97941156204783</v>
      </c>
      <c r="D62" s="66">
        <f t="shared" si="20"/>
        <v>1619.9</v>
      </c>
      <c r="E62" s="65">
        <v>2754.882653483084</v>
      </c>
      <c r="F62" s="28">
        <v>122.52734651691588</v>
      </c>
      <c r="G62" s="66">
        <f t="shared" si="16"/>
        <v>2877.41</v>
      </c>
      <c r="H62" s="106">
        <f t="shared" si="17"/>
        <v>0.7762886597938142</v>
      </c>
      <c r="I62" s="112">
        <f t="shared" si="18"/>
        <v>0.7762886597938143</v>
      </c>
      <c r="J62" s="113">
        <f t="shared" si="19"/>
        <v>0.7762886597938142</v>
      </c>
      <c r="K62" s="31" t="s">
        <v>241</v>
      </c>
    </row>
    <row r="63" spans="1:11" ht="12.75">
      <c r="A63" s="2" t="s">
        <v>61</v>
      </c>
      <c r="B63" s="65">
        <v>1166.0665073375262</v>
      </c>
      <c r="C63" s="28">
        <v>810.9964926624739</v>
      </c>
      <c r="D63" s="66">
        <f t="shared" si="20"/>
        <v>1977.063</v>
      </c>
      <c r="E63" s="65">
        <v>2794.225668763103</v>
      </c>
      <c r="F63" s="28">
        <v>1943.3773312368974</v>
      </c>
      <c r="G63" s="66">
        <f t="shared" si="16"/>
        <v>4737.603</v>
      </c>
      <c r="H63" s="106">
        <f t="shared" si="17"/>
        <v>1.3962832747363136</v>
      </c>
      <c r="I63" s="112">
        <f t="shared" si="18"/>
        <v>1.3962832747363132</v>
      </c>
      <c r="J63" s="113">
        <f t="shared" si="19"/>
        <v>1.3962832747363134</v>
      </c>
      <c r="K63" s="31" t="s">
        <v>173</v>
      </c>
    </row>
    <row r="64" spans="1:11" ht="12.75">
      <c r="A64" s="2" t="s">
        <v>62</v>
      </c>
      <c r="B64" s="65">
        <v>5999.427676865561</v>
      </c>
      <c r="C64" s="28">
        <v>2278.22032313444</v>
      </c>
      <c r="D64" s="66">
        <f t="shared" si="20"/>
        <v>8277.648000000001</v>
      </c>
      <c r="E64" s="65">
        <v>7877.8473309705405</v>
      </c>
      <c r="F64" s="28">
        <v>2991.53066902946</v>
      </c>
      <c r="G64" s="66">
        <f t="shared" si="16"/>
        <v>10869.378</v>
      </c>
      <c r="H64" s="106">
        <f t="shared" si="17"/>
        <v>0.3130998080614203</v>
      </c>
      <c r="I64" s="112">
        <f t="shared" si="18"/>
        <v>0.31309980806142024</v>
      </c>
      <c r="J64" s="113">
        <f t="shared" si="19"/>
        <v>0.31309980806142024</v>
      </c>
      <c r="K64" s="31" t="s">
        <v>174</v>
      </c>
    </row>
    <row r="65" spans="1:11" ht="12.75">
      <c r="A65" s="2" t="s">
        <v>63</v>
      </c>
      <c r="B65" s="65">
        <v>64965.553435306916</v>
      </c>
      <c r="C65" s="28">
        <v>27095.690564693094</v>
      </c>
      <c r="D65" s="66">
        <f t="shared" si="20"/>
        <v>92061.244</v>
      </c>
      <c r="E65" s="65">
        <v>61324.03920503869</v>
      </c>
      <c r="F65" s="28">
        <v>25576.89579496131</v>
      </c>
      <c r="G65" s="66">
        <f t="shared" si="16"/>
        <v>86900.935</v>
      </c>
      <c r="H65" s="106">
        <f t="shared" si="17"/>
        <v>-0.05605300097834878</v>
      </c>
      <c r="I65" s="112">
        <f t="shared" si="18"/>
        <v>-0.05605300097834898</v>
      </c>
      <c r="J65" s="113">
        <f t="shared" si="19"/>
        <v>-0.0560530009783488</v>
      </c>
      <c r="K65" s="31" t="s">
        <v>175</v>
      </c>
    </row>
    <row r="66" spans="1:11" ht="12.75">
      <c r="A66" s="2" t="s">
        <v>64</v>
      </c>
      <c r="B66" s="65">
        <v>8762.948925452929</v>
      </c>
      <c r="C66" s="28">
        <v>720.9210745470723</v>
      </c>
      <c r="D66" s="66">
        <f t="shared" si="20"/>
        <v>9483.87</v>
      </c>
      <c r="E66" s="65">
        <v>11062.192891159542</v>
      </c>
      <c r="F66" s="28">
        <v>910.0781088404576</v>
      </c>
      <c r="G66" s="66">
        <f t="shared" si="16"/>
        <v>11972.271</v>
      </c>
      <c r="H66" s="106">
        <f t="shared" si="17"/>
        <v>0.2623824451410657</v>
      </c>
      <c r="I66" s="112">
        <f t="shared" si="18"/>
        <v>0.2623824451410657</v>
      </c>
      <c r="J66" s="113">
        <f t="shared" si="19"/>
        <v>0.2623824451410658</v>
      </c>
      <c r="K66" s="31" t="s">
        <v>176</v>
      </c>
    </row>
    <row r="67" spans="1:11" ht="12.75">
      <c r="A67" s="2" t="s">
        <v>65</v>
      </c>
      <c r="B67" s="65">
        <v>4831.193497064647</v>
      </c>
      <c r="C67" s="28">
        <v>866.4065029353526</v>
      </c>
      <c r="D67" s="66">
        <f t="shared" si="20"/>
        <v>5697.599999999999</v>
      </c>
      <c r="E67" s="65">
        <v>4635.015294403724</v>
      </c>
      <c r="F67" s="28">
        <v>831.2247055962761</v>
      </c>
      <c r="G67" s="66">
        <f t="shared" si="16"/>
        <v>5466.24</v>
      </c>
      <c r="H67" s="106">
        <f t="shared" si="17"/>
        <v>-0.04060657118786861</v>
      </c>
      <c r="I67" s="112">
        <f t="shared" si="18"/>
        <v>-0.04060657118786842</v>
      </c>
      <c r="J67" s="113">
        <f t="shared" si="19"/>
        <v>-0.04060657118786852</v>
      </c>
      <c r="K67" s="31" t="s">
        <v>177</v>
      </c>
    </row>
    <row r="68" spans="1:11" ht="12.75">
      <c r="A68" s="2" t="s">
        <v>66</v>
      </c>
      <c r="B68" s="65">
        <v>3096.3792472108044</v>
      </c>
      <c r="C68" s="28">
        <v>270.8837527891955</v>
      </c>
      <c r="D68" s="66">
        <f t="shared" si="20"/>
        <v>3367.263</v>
      </c>
      <c r="E68" s="65">
        <v>5160.023334116265</v>
      </c>
      <c r="F68" s="28">
        <v>451.4196658837345</v>
      </c>
      <c r="G68" s="66">
        <f t="shared" si="16"/>
        <v>5611.442999999999</v>
      </c>
      <c r="H68" s="106">
        <f t="shared" si="17"/>
        <v>0.6664700678265997</v>
      </c>
      <c r="I68" s="112">
        <f t="shared" si="18"/>
        <v>0.6664700678265998</v>
      </c>
      <c r="J68" s="113">
        <f t="shared" si="19"/>
        <v>0.6664700678265997</v>
      </c>
      <c r="K68" s="31" t="s">
        <v>178</v>
      </c>
    </row>
    <row r="69" spans="1:11" ht="12.75">
      <c r="A69" s="2" t="s">
        <v>67</v>
      </c>
      <c r="B69" s="65">
        <v>2897.924686732097</v>
      </c>
      <c r="C69" s="28">
        <v>394.7363132679026</v>
      </c>
      <c r="D69" s="66">
        <f t="shared" si="20"/>
        <v>3292.6609999999996</v>
      </c>
      <c r="E69" s="65">
        <v>4751.536790985097</v>
      </c>
      <c r="F69" s="28">
        <v>647.2232090149037</v>
      </c>
      <c r="G69" s="66">
        <f t="shared" si="16"/>
        <v>5398.76</v>
      </c>
      <c r="H69" s="106">
        <f t="shared" si="17"/>
        <v>0.639634326157476</v>
      </c>
      <c r="I69" s="112">
        <f t="shared" si="18"/>
        <v>0.6396343261574756</v>
      </c>
      <c r="J69" s="113">
        <f t="shared" si="19"/>
        <v>0.639634326157476</v>
      </c>
      <c r="K69" s="31" t="s">
        <v>179</v>
      </c>
    </row>
    <row r="70" spans="1:11" ht="12.75">
      <c r="A70" s="2" t="s">
        <v>68</v>
      </c>
      <c r="B70" s="65">
        <v>3483.713057318142</v>
      </c>
      <c r="C70" s="28">
        <v>390.22294268185794</v>
      </c>
      <c r="D70" s="66">
        <f t="shared" si="20"/>
        <v>3873.936</v>
      </c>
      <c r="E70" s="65">
        <v>3750.4993833479407</v>
      </c>
      <c r="F70" s="28">
        <v>420.1066166520597</v>
      </c>
      <c r="G70" s="66">
        <f t="shared" si="16"/>
        <v>4170.606000000001</v>
      </c>
      <c r="H70" s="106">
        <f t="shared" si="17"/>
        <v>0.07658102766798423</v>
      </c>
      <c r="I70" s="112">
        <f t="shared" si="18"/>
        <v>0.07658102766798466</v>
      </c>
      <c r="J70" s="113">
        <f t="shared" si="19"/>
        <v>0.07658102766798432</v>
      </c>
      <c r="K70" s="31" t="s">
        <v>180</v>
      </c>
    </row>
    <row r="71" spans="1:11" ht="12.75">
      <c r="A71" s="2" t="s">
        <v>69</v>
      </c>
      <c r="B71" s="65">
        <v>181</v>
      </c>
      <c r="C71" s="28">
        <v>0</v>
      </c>
      <c r="D71" s="66">
        <f t="shared" si="20"/>
        <v>181</v>
      </c>
      <c r="E71" s="65">
        <v>188</v>
      </c>
      <c r="F71" s="28">
        <v>0</v>
      </c>
      <c r="G71" s="66">
        <f t="shared" si="16"/>
        <v>188</v>
      </c>
      <c r="H71" s="106">
        <f t="shared" si="17"/>
        <v>0.03867403314917127</v>
      </c>
      <c r="I71" s="112" t="e">
        <f t="shared" si="18"/>
        <v>#DIV/0!</v>
      </c>
      <c r="J71" s="113">
        <f t="shared" si="19"/>
        <v>0.03867403314917127</v>
      </c>
      <c r="K71" s="31" t="s">
        <v>181</v>
      </c>
    </row>
    <row r="72" spans="1:11" ht="12.75">
      <c r="A72" s="2" t="s">
        <v>70</v>
      </c>
      <c r="B72" s="65">
        <v>26319.947802439623</v>
      </c>
      <c r="C72" s="28">
        <v>3223.4601975603814</v>
      </c>
      <c r="D72" s="66">
        <f>SUM(B72:C72)</f>
        <v>29543.408000000003</v>
      </c>
      <c r="E72" s="65">
        <v>41832.43444577625</v>
      </c>
      <c r="F72" s="28">
        <v>5123.307554223747</v>
      </c>
      <c r="G72" s="66">
        <f>SUM(E72:F72)</f>
        <v>46955.742</v>
      </c>
      <c r="H72" s="106">
        <f>(E72-B72)/B72</f>
        <v>0.589381360471344</v>
      </c>
      <c r="I72" s="112">
        <f>(F72-C72)/C72</f>
        <v>0.589381360471344</v>
      </c>
      <c r="J72" s="113">
        <f t="shared" si="19"/>
        <v>0.5893813604713442</v>
      </c>
      <c r="K72" s="31" t="s">
        <v>182</v>
      </c>
    </row>
    <row r="73" spans="1:11" ht="12.75">
      <c r="A73" s="2" t="s">
        <v>71</v>
      </c>
      <c r="B73" s="65">
        <v>31911.240426478176</v>
      </c>
      <c r="C73" s="28">
        <v>1132.6825735218324</v>
      </c>
      <c r="D73" s="66">
        <f t="shared" si="20"/>
        <v>33043.92300000001</v>
      </c>
      <c r="E73" s="65">
        <v>39762.42628343858</v>
      </c>
      <c r="F73" s="28">
        <v>1411.358716561427</v>
      </c>
      <c r="G73" s="66">
        <f t="shared" si="16"/>
        <v>41173.78500000001</v>
      </c>
      <c r="H73" s="106">
        <f t="shared" si="17"/>
        <v>0.24603198597212556</v>
      </c>
      <c r="I73" s="112">
        <f t="shared" si="18"/>
        <v>0.24603198597212556</v>
      </c>
      <c r="J73" s="113">
        <f t="shared" si="19"/>
        <v>0.2460319859721256</v>
      </c>
      <c r="K73" s="31" t="s">
        <v>183</v>
      </c>
    </row>
    <row r="74" spans="1:11" ht="12.75">
      <c r="A74" s="2" t="s">
        <v>72</v>
      </c>
      <c r="B74" s="65">
        <v>953.6025771812081</v>
      </c>
      <c r="C74" s="28">
        <v>1912.701422818792</v>
      </c>
      <c r="D74" s="66">
        <f t="shared" si="20"/>
        <v>2866.304</v>
      </c>
      <c r="E74" s="65">
        <v>868.1554074784278</v>
      </c>
      <c r="F74" s="28">
        <v>1741.3145925215724</v>
      </c>
      <c r="G74" s="66">
        <f t="shared" si="16"/>
        <v>2609.4700000000003</v>
      </c>
      <c r="H74" s="106">
        <f t="shared" si="17"/>
        <v>-0.08960459183673447</v>
      </c>
      <c r="I74" s="112">
        <f t="shared" si="18"/>
        <v>-0.0896045918367347</v>
      </c>
      <c r="J74" s="113">
        <f t="shared" si="19"/>
        <v>-0.08960459183673464</v>
      </c>
      <c r="K74" s="31" t="s">
        <v>184</v>
      </c>
    </row>
    <row r="75" spans="1:11" ht="12.75">
      <c r="A75" s="2" t="s">
        <v>73</v>
      </c>
      <c r="B75" s="65">
        <v>0</v>
      </c>
      <c r="C75" s="28">
        <v>3563.01</v>
      </c>
      <c r="D75" s="66">
        <f t="shared" si="20"/>
        <v>3563.01</v>
      </c>
      <c r="E75" s="65">
        <v>0</v>
      </c>
      <c r="F75" s="28">
        <v>1819.62</v>
      </c>
      <c r="G75" s="66">
        <f t="shared" si="16"/>
        <v>1819.62</v>
      </c>
      <c r="H75" s="106" t="e">
        <f t="shared" si="17"/>
        <v>#DIV/0!</v>
      </c>
      <c r="I75" s="112">
        <f t="shared" si="18"/>
        <v>-0.48930258405112537</v>
      </c>
      <c r="J75" s="113">
        <f t="shared" si="19"/>
        <v>-0.48930258405112537</v>
      </c>
      <c r="K75" s="31" t="s">
        <v>4</v>
      </c>
    </row>
    <row r="76" spans="1:11" ht="12.75">
      <c r="A76" s="2" t="s">
        <v>74</v>
      </c>
      <c r="B76" s="65">
        <v>4931.1277138554215</v>
      </c>
      <c r="C76" s="28">
        <v>303.3472861445783</v>
      </c>
      <c r="D76" s="66">
        <f t="shared" si="20"/>
        <v>5234.474999999999</v>
      </c>
      <c r="E76" s="65">
        <v>5970.137158915662</v>
      </c>
      <c r="F76" s="28">
        <v>367.2638410843373</v>
      </c>
      <c r="G76" s="66">
        <f t="shared" si="16"/>
        <v>6337.401</v>
      </c>
      <c r="H76" s="106">
        <f t="shared" si="17"/>
        <v>0.2107042253521127</v>
      </c>
      <c r="I76" s="112">
        <f t="shared" si="18"/>
        <v>0.2107042253521126</v>
      </c>
      <c r="J76" s="113">
        <f t="shared" si="19"/>
        <v>0.21070422535211278</v>
      </c>
      <c r="K76" s="31" t="s">
        <v>185</v>
      </c>
    </row>
    <row r="77" spans="1:11" ht="12.75">
      <c r="A77" s="2" t="s">
        <v>75</v>
      </c>
      <c r="B77" s="65">
        <v>1896.8627450980393</v>
      </c>
      <c r="C77" s="28">
        <v>176.1372549019608</v>
      </c>
      <c r="D77" s="66">
        <f t="shared" si="20"/>
        <v>2073</v>
      </c>
      <c r="E77" s="65">
        <v>4540.392156862745</v>
      </c>
      <c r="F77" s="28">
        <v>421.6078431372549</v>
      </c>
      <c r="G77" s="66">
        <f t="shared" si="16"/>
        <v>4962</v>
      </c>
      <c r="H77" s="106">
        <f t="shared" si="17"/>
        <v>1.3936324167872645</v>
      </c>
      <c r="I77" s="112">
        <f t="shared" si="18"/>
        <v>1.3936324167872647</v>
      </c>
      <c r="J77" s="113">
        <f t="shared" si="19"/>
        <v>1.393632416787265</v>
      </c>
      <c r="K77" s="31" t="s">
        <v>186</v>
      </c>
    </row>
    <row r="78" spans="1:11" ht="12.75">
      <c r="A78" s="2" t="s">
        <v>76</v>
      </c>
      <c r="B78" s="65">
        <v>1050.2847071583512</v>
      </c>
      <c r="C78" s="28">
        <v>787.2152928416485</v>
      </c>
      <c r="D78" s="66">
        <f t="shared" si="20"/>
        <v>1837.4999999999998</v>
      </c>
      <c r="E78" s="65">
        <v>2035.0316485900216</v>
      </c>
      <c r="F78" s="28">
        <v>1525.3083514099783</v>
      </c>
      <c r="G78" s="66">
        <f t="shared" si="16"/>
        <v>3560.34</v>
      </c>
      <c r="H78" s="106">
        <f t="shared" si="17"/>
        <v>0.9376000000000002</v>
      </c>
      <c r="I78" s="112">
        <f t="shared" si="18"/>
        <v>0.9376000000000001</v>
      </c>
      <c r="J78" s="113">
        <f t="shared" si="19"/>
        <v>0.9376000000000003</v>
      </c>
      <c r="K78" s="31" t="s">
        <v>187</v>
      </c>
    </row>
    <row r="79" spans="1:11" ht="12.75">
      <c r="A79" s="2" t="s">
        <v>77</v>
      </c>
      <c r="B79" s="65">
        <v>1634.94</v>
      </c>
      <c r="C79" s="28">
        <v>0</v>
      </c>
      <c r="D79" s="66">
        <f t="shared" si="20"/>
        <v>1634.94</v>
      </c>
      <c r="E79" s="65">
        <v>3149.91</v>
      </c>
      <c r="F79" s="28">
        <v>0</v>
      </c>
      <c r="G79" s="66">
        <f t="shared" si="16"/>
        <v>3149.91</v>
      </c>
      <c r="H79" s="106">
        <f t="shared" si="17"/>
        <v>0.9266211604095561</v>
      </c>
      <c r="I79" s="112" t="e">
        <f t="shared" si="18"/>
        <v>#DIV/0!</v>
      </c>
      <c r="J79" s="113">
        <f t="shared" si="19"/>
        <v>0.9266211604095561</v>
      </c>
      <c r="K79" s="31" t="s">
        <v>188</v>
      </c>
    </row>
    <row r="80" spans="1:11" ht="12.75">
      <c r="A80" s="2" t="s">
        <v>78</v>
      </c>
      <c r="B80" s="65">
        <v>1292.440333333333</v>
      </c>
      <c r="C80" s="28">
        <v>170.69966666666667</v>
      </c>
      <c r="D80" s="66">
        <f t="shared" si="20"/>
        <v>1463.1399999999996</v>
      </c>
      <c r="E80" s="65">
        <v>2020.4660000000001</v>
      </c>
      <c r="F80" s="28">
        <v>266.85400000000004</v>
      </c>
      <c r="G80" s="66">
        <f t="shared" si="16"/>
        <v>2287.32</v>
      </c>
      <c r="H80" s="106">
        <f t="shared" si="17"/>
        <v>0.5632953784326864</v>
      </c>
      <c r="I80" s="112">
        <f t="shared" si="18"/>
        <v>0.5632953784326861</v>
      </c>
      <c r="J80" s="113">
        <f t="shared" si="19"/>
        <v>0.5632953784326864</v>
      </c>
      <c r="K80" s="31" t="s">
        <v>189</v>
      </c>
    </row>
    <row r="81" spans="1:11" ht="12.75">
      <c r="A81" s="2" t="s">
        <v>79</v>
      </c>
      <c r="B81" s="65">
        <v>795.3865306553911</v>
      </c>
      <c r="C81" s="28">
        <v>138.1564693446089</v>
      </c>
      <c r="D81" s="66">
        <f t="shared" si="20"/>
        <v>933.543</v>
      </c>
      <c r="E81" s="65">
        <v>1354.5579767441864</v>
      </c>
      <c r="F81" s="28">
        <v>235.28302325581396</v>
      </c>
      <c r="G81" s="66">
        <f t="shared" si="16"/>
        <v>1589.8410000000003</v>
      </c>
      <c r="H81" s="106">
        <f t="shared" si="17"/>
        <v>0.7030185004868554</v>
      </c>
      <c r="I81" s="112">
        <f t="shared" si="18"/>
        <v>0.7030185004868548</v>
      </c>
      <c r="J81" s="113">
        <f t="shared" si="19"/>
        <v>0.7030185004868553</v>
      </c>
      <c r="K81" s="31" t="s">
        <v>190</v>
      </c>
    </row>
    <row r="82" spans="1:11" ht="12.75">
      <c r="A82" s="2" t="s">
        <v>80</v>
      </c>
      <c r="B82" s="65">
        <v>106.50000000000001</v>
      </c>
      <c r="C82" s="28">
        <v>18.5</v>
      </c>
      <c r="D82" s="66">
        <f t="shared" si="20"/>
        <v>125.00000000000001</v>
      </c>
      <c r="E82" s="65">
        <v>86.052</v>
      </c>
      <c r="F82" s="28">
        <v>14.948</v>
      </c>
      <c r="G82" s="66">
        <f t="shared" si="16"/>
        <v>101</v>
      </c>
      <c r="H82" s="106">
        <f t="shared" si="17"/>
        <v>-0.19200000000000003</v>
      </c>
      <c r="I82" s="112">
        <f t="shared" si="18"/>
        <v>-0.19199999999999998</v>
      </c>
      <c r="J82" s="113">
        <f t="shared" si="19"/>
        <v>-0.1920000000000001</v>
      </c>
      <c r="K82" s="31" t="s">
        <v>191</v>
      </c>
    </row>
    <row r="83" spans="1:11" ht="12.75">
      <c r="A83" s="2" t="s">
        <v>242</v>
      </c>
      <c r="B83" s="65">
        <v>216.40800000000002</v>
      </c>
      <c r="C83" s="28">
        <v>37.592</v>
      </c>
      <c r="D83" s="66">
        <f t="shared" si="20"/>
        <v>254</v>
      </c>
      <c r="E83" s="65">
        <v>243.672</v>
      </c>
      <c r="F83" s="28">
        <v>42.327999999999996</v>
      </c>
      <c r="G83" s="66">
        <f t="shared" si="16"/>
        <v>286</v>
      </c>
      <c r="H83" s="106">
        <f t="shared" si="17"/>
        <v>0.12598425196850385</v>
      </c>
      <c r="I83" s="112">
        <f t="shared" si="18"/>
        <v>0.12598425196850385</v>
      </c>
      <c r="J83" s="113">
        <f t="shared" si="19"/>
        <v>0.12598425196850394</v>
      </c>
      <c r="K83" s="31" t="s">
        <v>243</v>
      </c>
    </row>
    <row r="84" spans="1:11" ht="12.75">
      <c r="A84" s="2" t="s">
        <v>81</v>
      </c>
      <c r="B84" s="65">
        <v>34115.28956337787</v>
      </c>
      <c r="C84" s="28">
        <v>11368.820436622142</v>
      </c>
      <c r="D84" s="66">
        <f t="shared" si="20"/>
        <v>45484.11000000001</v>
      </c>
      <c r="E84" s="65">
        <v>39554.89422457051</v>
      </c>
      <c r="F84" s="28">
        <v>13181.552775429494</v>
      </c>
      <c r="G84" s="66">
        <f t="shared" si="16"/>
        <v>52736.44700000001</v>
      </c>
      <c r="H84" s="106">
        <f t="shared" si="17"/>
        <v>0.15944770602304834</v>
      </c>
      <c r="I84" s="112">
        <f t="shared" si="18"/>
        <v>0.15944770602304847</v>
      </c>
      <c r="J84" s="113">
        <f t="shared" si="19"/>
        <v>0.15944770602304845</v>
      </c>
      <c r="K84" s="31" t="s">
        <v>192</v>
      </c>
    </row>
    <row r="85" spans="1:11" ht="12.75">
      <c r="A85" s="2" t="s">
        <v>82</v>
      </c>
      <c r="B85" s="65">
        <v>34410.38330022072</v>
      </c>
      <c r="C85" s="28">
        <v>7433.946699779281</v>
      </c>
      <c r="D85" s="66">
        <f t="shared" si="20"/>
        <v>41844.33</v>
      </c>
      <c r="E85" s="65">
        <v>46500.87002488956</v>
      </c>
      <c r="F85" s="28">
        <v>10045.949975110441</v>
      </c>
      <c r="G85" s="66">
        <f t="shared" si="16"/>
        <v>56546.82000000001</v>
      </c>
      <c r="H85" s="106">
        <f t="shared" si="17"/>
        <v>0.3513615823219061</v>
      </c>
      <c r="I85" s="112">
        <f t="shared" si="18"/>
        <v>0.35136158232190623</v>
      </c>
      <c r="J85" s="113">
        <f t="shared" si="19"/>
        <v>0.35136158232190606</v>
      </c>
      <c r="K85" s="31" t="s">
        <v>193</v>
      </c>
    </row>
    <row r="86" spans="1:11" ht="12.75">
      <c r="A86" s="2" t="s">
        <v>83</v>
      </c>
      <c r="B86" s="65">
        <v>14630.364612100726</v>
      </c>
      <c r="C86" s="28">
        <v>939.8753878992684</v>
      </c>
      <c r="D86" s="66">
        <f t="shared" si="20"/>
        <v>15570.239999999994</v>
      </c>
      <c r="E86" s="65">
        <v>18277.69211648222</v>
      </c>
      <c r="F86" s="28">
        <v>1174.1848835177786</v>
      </c>
      <c r="G86" s="66">
        <f t="shared" si="16"/>
        <v>19451.876999999997</v>
      </c>
      <c r="H86" s="106">
        <f t="shared" si="17"/>
        <v>0.24929846938775546</v>
      </c>
      <c r="I86" s="112">
        <f t="shared" si="18"/>
        <v>0.24929846938775516</v>
      </c>
      <c r="J86" s="113">
        <f t="shared" si="19"/>
        <v>0.24929846938775535</v>
      </c>
      <c r="K86" s="31" t="s">
        <v>194</v>
      </c>
    </row>
    <row r="87" spans="1:11" ht="12.75">
      <c r="A87" s="2" t="s">
        <v>84</v>
      </c>
      <c r="B87" s="65">
        <v>6619.09543269231</v>
      </c>
      <c r="C87" s="28">
        <v>2986.289567307693</v>
      </c>
      <c r="D87" s="66">
        <f t="shared" si="20"/>
        <v>9605.385000000002</v>
      </c>
      <c r="E87" s="65">
        <v>11077.949423076925</v>
      </c>
      <c r="F87" s="28">
        <v>4997.958576923077</v>
      </c>
      <c r="G87" s="66">
        <f t="shared" si="16"/>
        <v>16075.908000000003</v>
      </c>
      <c r="H87" s="106">
        <f t="shared" si="17"/>
        <v>0.6736349453978155</v>
      </c>
      <c r="I87" s="112">
        <f t="shared" si="18"/>
        <v>0.6736349453978157</v>
      </c>
      <c r="J87" s="113">
        <f t="shared" si="19"/>
        <v>0.6736349453978159</v>
      </c>
      <c r="K87" s="31" t="s">
        <v>172</v>
      </c>
    </row>
    <row r="88" spans="1:11" ht="12.75">
      <c r="A88" s="2" t="s">
        <v>85</v>
      </c>
      <c r="B88" s="65">
        <v>7856.7311449520585</v>
      </c>
      <c r="C88" s="28">
        <v>608.5088550479412</v>
      </c>
      <c r="D88" s="66">
        <f t="shared" si="20"/>
        <v>8465.24</v>
      </c>
      <c r="E88" s="65">
        <v>8220.552915961647</v>
      </c>
      <c r="F88" s="28">
        <v>636.687084038353</v>
      </c>
      <c r="G88" s="66">
        <f t="shared" si="16"/>
        <v>8857.24</v>
      </c>
      <c r="H88" s="106">
        <f t="shared" si="17"/>
        <v>0.046307015512850255</v>
      </c>
      <c r="I88" s="112">
        <f t="shared" si="18"/>
        <v>0.04630701551285024</v>
      </c>
      <c r="J88" s="113">
        <f t="shared" si="19"/>
        <v>0.0463070155128502</v>
      </c>
      <c r="K88" s="31" t="s">
        <v>195</v>
      </c>
    </row>
    <row r="89" spans="1:11" ht="12.75">
      <c r="A89" s="2" t="s">
        <v>86</v>
      </c>
      <c r="B89" s="65">
        <v>6483.197475754189</v>
      </c>
      <c r="C89" s="28">
        <v>776.3225242458101</v>
      </c>
      <c r="D89" s="66">
        <f t="shared" si="20"/>
        <v>7259.5199999999995</v>
      </c>
      <c r="E89" s="65">
        <v>5504.853119832402</v>
      </c>
      <c r="F89" s="28">
        <v>659.1718801675978</v>
      </c>
      <c r="G89" s="66">
        <f t="shared" si="16"/>
        <v>6164.025</v>
      </c>
      <c r="H89" s="106">
        <f t="shared" si="17"/>
        <v>-0.15090460526315788</v>
      </c>
      <c r="I89" s="112">
        <f t="shared" si="18"/>
        <v>-0.15090460526315788</v>
      </c>
      <c r="J89" s="113">
        <f t="shared" si="19"/>
        <v>-0.15090460526315788</v>
      </c>
      <c r="K89" s="31" t="s">
        <v>196</v>
      </c>
    </row>
    <row r="90" spans="1:11" ht="12.75">
      <c r="A90" s="2" t="s">
        <v>87</v>
      </c>
      <c r="B90" s="65">
        <v>299</v>
      </c>
      <c r="C90" s="28">
        <v>0</v>
      </c>
      <c r="D90" s="66">
        <f t="shared" si="20"/>
        <v>299</v>
      </c>
      <c r="E90" s="65">
        <v>319</v>
      </c>
      <c r="F90" s="28">
        <v>0</v>
      </c>
      <c r="G90" s="66">
        <f t="shared" si="16"/>
        <v>319</v>
      </c>
      <c r="H90" s="106">
        <f t="shared" si="17"/>
        <v>0.06688963210702341</v>
      </c>
      <c r="I90" s="112" t="e">
        <f t="shared" si="18"/>
        <v>#DIV/0!</v>
      </c>
      <c r="J90" s="113">
        <f t="shared" si="19"/>
        <v>0.06688963210702341</v>
      </c>
      <c r="K90" s="31" t="s">
        <v>197</v>
      </c>
    </row>
    <row r="91" spans="1:11" ht="12.75">
      <c r="A91" s="2" t="s">
        <v>88</v>
      </c>
      <c r="B91" s="65">
        <v>1941.4010334346508</v>
      </c>
      <c r="C91" s="28">
        <v>1.9689665653495445</v>
      </c>
      <c r="D91" s="66">
        <f t="shared" si="20"/>
        <v>1943.3700000000003</v>
      </c>
      <c r="E91" s="65">
        <v>1879.0942249240125</v>
      </c>
      <c r="F91" s="28">
        <v>1.9057750759878422</v>
      </c>
      <c r="G91" s="66">
        <f t="shared" si="16"/>
        <v>1881.0000000000002</v>
      </c>
      <c r="H91" s="106">
        <f t="shared" si="17"/>
        <v>-0.032093734080489066</v>
      </c>
      <c r="I91" s="112">
        <f t="shared" si="18"/>
        <v>-0.032093734080489114</v>
      </c>
      <c r="J91" s="113">
        <f t="shared" si="19"/>
        <v>-0.0320937340804891</v>
      </c>
      <c r="K91" s="31" t="s">
        <v>5</v>
      </c>
    </row>
    <row r="92" spans="1:11" ht="12.75">
      <c r="A92" s="2" t="s">
        <v>90</v>
      </c>
      <c r="B92" s="65">
        <v>31885.803804525112</v>
      </c>
      <c r="C92" s="28">
        <v>112913.56119547487</v>
      </c>
      <c r="D92" s="66">
        <f t="shared" si="20"/>
        <v>144799.365</v>
      </c>
      <c r="E92" s="65">
        <v>32195.838453651417</v>
      </c>
      <c r="F92" s="28">
        <v>114011.45154634859</v>
      </c>
      <c r="G92" s="66">
        <f t="shared" si="16"/>
        <v>146207.29</v>
      </c>
      <c r="H92" s="106">
        <f t="shared" si="17"/>
        <v>0.009723281590357947</v>
      </c>
      <c r="I92" s="112">
        <f t="shared" si="18"/>
        <v>0.009723281590357917</v>
      </c>
      <c r="J92" s="113">
        <f t="shared" si="19"/>
        <v>0.009723281590357924</v>
      </c>
      <c r="K92" s="31" t="s">
        <v>199</v>
      </c>
    </row>
    <row r="93" spans="1:11" ht="11.25" customHeight="1">
      <c r="A93" s="2" t="s">
        <v>89</v>
      </c>
      <c r="B93" s="65">
        <v>226276.5830295169</v>
      </c>
      <c r="C93" s="28">
        <v>49792.17297048307</v>
      </c>
      <c r="D93" s="66">
        <f t="shared" si="20"/>
        <v>276068.756</v>
      </c>
      <c r="E93" s="65">
        <v>228600.5188422391</v>
      </c>
      <c r="F93" s="28">
        <v>50303.55515776083</v>
      </c>
      <c r="G93" s="66">
        <f t="shared" si="16"/>
        <v>278904.0739999999</v>
      </c>
      <c r="H93" s="106">
        <f t="shared" si="17"/>
        <v>0.01027033280071692</v>
      </c>
      <c r="I93" s="112">
        <f t="shared" si="18"/>
        <v>0.010270332800717574</v>
      </c>
      <c r="J93" s="113">
        <f t="shared" si="19"/>
        <v>0.010270332800716906</v>
      </c>
      <c r="K93" s="31" t="s">
        <v>198</v>
      </c>
    </row>
    <row r="94" spans="1:11" ht="15" customHeight="1" thickBot="1">
      <c r="A94" s="2" t="s">
        <v>91</v>
      </c>
      <c r="B94" s="5">
        <v>5206.5</v>
      </c>
      <c r="C94" s="6">
        <v>6247.799999999999</v>
      </c>
      <c r="D94" s="66">
        <f t="shared" si="20"/>
        <v>11454.3</v>
      </c>
      <c r="E94" s="5">
        <v>9363.599999999999</v>
      </c>
      <c r="F94" s="6">
        <v>11236.319999999998</v>
      </c>
      <c r="G94" s="116">
        <f t="shared" si="16"/>
        <v>20599.92</v>
      </c>
      <c r="H94" s="106">
        <f t="shared" si="17"/>
        <v>0.7984442523768364</v>
      </c>
      <c r="I94" s="112">
        <f t="shared" si="18"/>
        <v>0.7984442523768365</v>
      </c>
      <c r="J94" s="113">
        <f t="shared" si="19"/>
        <v>0.7984442523768366</v>
      </c>
      <c r="K94" s="117" t="s">
        <v>200</v>
      </c>
    </row>
    <row r="95" spans="1:11" ht="13.5" customHeight="1" thickBot="1">
      <c r="A95" s="7" t="s">
        <v>92</v>
      </c>
      <c r="B95" s="86">
        <f>SUM(B56:B94)</f>
        <v>570860.7475609599</v>
      </c>
      <c r="C95" s="86">
        <f>SUM(C56:C94)</f>
        <v>298255.8474390401</v>
      </c>
      <c r="D95" s="87">
        <f>SUM(B95:C95)</f>
        <v>869116.595</v>
      </c>
      <c r="E95" s="86">
        <f>SUM(E56:E94)</f>
        <v>657626.6472170794</v>
      </c>
      <c r="F95" s="86">
        <f>SUM(F56:F94)</f>
        <v>336711.07678292046</v>
      </c>
      <c r="G95" s="87">
        <f>SUM(E95:F95)</f>
        <v>994337.7239999999</v>
      </c>
      <c r="H95" s="118">
        <f t="shared" si="17"/>
        <v>0.15199135695847463</v>
      </c>
      <c r="I95" s="119">
        <f t="shared" si="18"/>
        <v>0.12893369794448092</v>
      </c>
      <c r="J95" s="120">
        <f t="shared" si="19"/>
        <v>0.1440786307848603</v>
      </c>
      <c r="K95" s="8" t="s">
        <v>201</v>
      </c>
    </row>
    <row r="96" spans="1:11" ht="13.5" thickBot="1">
      <c r="A96" s="18" t="s">
        <v>224</v>
      </c>
      <c r="B96" s="49"/>
      <c r="C96" s="49"/>
      <c r="D96" s="48"/>
      <c r="E96" s="49"/>
      <c r="F96" s="49"/>
      <c r="G96" s="48"/>
      <c r="H96" s="108"/>
      <c r="I96" s="108"/>
      <c r="J96" s="108"/>
      <c r="K96" s="20" t="s">
        <v>225</v>
      </c>
    </row>
    <row r="97" spans="1:11" ht="13.5" thickBot="1">
      <c r="A97" s="9" t="s">
        <v>93</v>
      </c>
      <c r="B97" s="50">
        <v>2907.1363250302734</v>
      </c>
      <c r="C97" s="10">
        <v>968.7946749697267</v>
      </c>
      <c r="D97" s="51">
        <f>SUM(B97:C97)</f>
        <v>3875.931</v>
      </c>
      <c r="E97" s="50">
        <v>5124.094499496538</v>
      </c>
      <c r="F97" s="10">
        <v>1707.589500503461</v>
      </c>
      <c r="G97" s="51">
        <f>SUM(E97:F97)</f>
        <v>6831.683999999999</v>
      </c>
      <c r="H97" s="118">
        <f>(E97-B97)/B97</f>
        <v>0.7625917489243229</v>
      </c>
      <c r="I97" s="119">
        <f>(F97-C97)/C97</f>
        <v>0.7625917489243225</v>
      </c>
      <c r="J97" s="120">
        <f>(G97-D97)/D97</f>
        <v>0.7625917489243228</v>
      </c>
      <c r="K97" s="11" t="s">
        <v>202</v>
      </c>
    </row>
    <row r="98" spans="1:11" ht="16.5" customHeight="1">
      <c r="A98" s="43" t="s">
        <v>94</v>
      </c>
      <c r="B98" s="63">
        <v>284092.67162063596</v>
      </c>
      <c r="C98" s="104">
        <v>1598471.0283793644</v>
      </c>
      <c r="D98" s="64">
        <f>SUM(B98:C98)</f>
        <v>1882563.7000000004</v>
      </c>
      <c r="E98" s="82">
        <v>304707.1191709785</v>
      </c>
      <c r="F98" s="83">
        <v>1714459.9308290216</v>
      </c>
      <c r="G98" s="66">
        <f aca="true" t="shared" si="21" ref="G98:G117">SUM(E98:F98)</f>
        <v>2019167.05</v>
      </c>
      <c r="H98" s="106">
        <f aca="true" t="shared" si="22" ref="H98:H119">(E98-B98)/B98</f>
        <v>0.07256240519245108</v>
      </c>
      <c r="I98" s="112">
        <f aca="true" t="shared" si="23" ref="I98:I119">(F98-C98)/C98</f>
        <v>0.07256240519245095</v>
      </c>
      <c r="J98" s="113">
        <f aca="true" t="shared" si="24" ref="J98:J119">(G98-D98)/D98</f>
        <v>0.07256240519245091</v>
      </c>
      <c r="K98" s="44" t="s">
        <v>203</v>
      </c>
    </row>
    <row r="99" spans="1:11" ht="12.75">
      <c r="A99" s="2" t="s">
        <v>95</v>
      </c>
      <c r="B99" s="65">
        <v>205984.16841725743</v>
      </c>
      <c r="C99" s="28">
        <v>5421.641582742595</v>
      </c>
      <c r="D99" s="66">
        <f>SUM(B99:C99)</f>
        <v>211405.81000000003</v>
      </c>
      <c r="E99" s="65">
        <v>180799.68103074006</v>
      </c>
      <c r="F99" s="28">
        <v>4758.768969259941</v>
      </c>
      <c r="G99" s="66">
        <f t="shared" si="21"/>
        <v>185558.45</v>
      </c>
      <c r="H99" s="106">
        <f t="shared" si="22"/>
        <v>-0.12226418942790657</v>
      </c>
      <c r="I99" s="112">
        <f t="shared" si="23"/>
        <v>-0.12226418942790636</v>
      </c>
      <c r="J99" s="113">
        <f t="shared" si="24"/>
        <v>-0.12226418942790651</v>
      </c>
      <c r="K99" s="3" t="s">
        <v>204</v>
      </c>
    </row>
    <row r="100" spans="1:11" ht="12.75">
      <c r="A100" s="2" t="s">
        <v>96</v>
      </c>
      <c r="B100" s="65">
        <v>44892.49295536675</v>
      </c>
      <c r="C100" s="28">
        <v>433183.3070446333</v>
      </c>
      <c r="D100" s="66">
        <f aca="true" t="shared" si="25" ref="D100:D117">SUM(B100:C100)</f>
        <v>478075.80000000005</v>
      </c>
      <c r="E100" s="65">
        <v>50790.785731728</v>
      </c>
      <c r="F100" s="28">
        <v>490097.9892682721</v>
      </c>
      <c r="G100" s="66">
        <f t="shared" si="21"/>
        <v>540888.7750000001</v>
      </c>
      <c r="H100" s="106">
        <f t="shared" si="22"/>
        <v>0.13138706247000978</v>
      </c>
      <c r="I100" s="112">
        <f t="shared" si="23"/>
        <v>0.1313870624700101</v>
      </c>
      <c r="J100" s="113">
        <f t="shared" si="24"/>
        <v>0.13138706247001017</v>
      </c>
      <c r="K100" s="3" t="s">
        <v>205</v>
      </c>
    </row>
    <row r="101" spans="1:11" ht="12.75">
      <c r="A101" s="2" t="s">
        <v>97</v>
      </c>
      <c r="B101" s="65">
        <v>105004.19903751637</v>
      </c>
      <c r="C101" s="28">
        <v>82215.51996248361</v>
      </c>
      <c r="D101" s="66">
        <f t="shared" si="25"/>
        <v>187219.71899999998</v>
      </c>
      <c r="E101" s="65">
        <v>104723.3423895581</v>
      </c>
      <c r="F101" s="28">
        <v>81995.61661044187</v>
      </c>
      <c r="G101" s="66">
        <f t="shared" si="21"/>
        <v>186718.95899999997</v>
      </c>
      <c r="H101" s="106">
        <f t="shared" si="22"/>
        <v>-0.002674718254437808</v>
      </c>
      <c r="I101" s="112">
        <f t="shared" si="23"/>
        <v>-0.002674718254437716</v>
      </c>
      <c r="J101" s="113">
        <f t="shared" si="24"/>
        <v>-0.0026747182544377677</v>
      </c>
      <c r="K101" s="3" t="s">
        <v>206</v>
      </c>
    </row>
    <row r="102" spans="1:11" ht="12.75">
      <c r="A102" s="2" t="s">
        <v>98</v>
      </c>
      <c r="B102" s="65">
        <v>255606.30831189812</v>
      </c>
      <c r="C102" s="28">
        <v>49187.09468810182</v>
      </c>
      <c r="D102" s="66">
        <f t="shared" si="25"/>
        <v>304793.40299999993</v>
      </c>
      <c r="E102" s="65">
        <v>266844.5839533173</v>
      </c>
      <c r="F102" s="28">
        <v>51349.7100466827</v>
      </c>
      <c r="G102" s="66">
        <f t="shared" si="21"/>
        <v>318194.294</v>
      </c>
      <c r="H102" s="106">
        <f t="shared" si="22"/>
        <v>0.04396712943291655</v>
      </c>
      <c r="I102" s="112">
        <f t="shared" si="23"/>
        <v>0.04396712943291638</v>
      </c>
      <c r="J102" s="113">
        <f t="shared" si="24"/>
        <v>0.043967129432916446</v>
      </c>
      <c r="K102" s="3" t="s">
        <v>207</v>
      </c>
    </row>
    <row r="103" spans="1:11" ht="12.75">
      <c r="A103" s="2" t="s">
        <v>99</v>
      </c>
      <c r="B103" s="65">
        <v>32194.206660667896</v>
      </c>
      <c r="C103" s="28">
        <v>4085.3123393321102</v>
      </c>
      <c r="D103" s="66">
        <f t="shared" si="25"/>
        <v>36279.51900000001</v>
      </c>
      <c r="E103" s="65">
        <v>31578.621841020602</v>
      </c>
      <c r="F103" s="28">
        <v>4007.197158979397</v>
      </c>
      <c r="G103" s="66">
        <f t="shared" si="21"/>
        <v>35585.818999999996</v>
      </c>
      <c r="H103" s="106">
        <f t="shared" si="22"/>
        <v>-0.01912098117949161</v>
      </c>
      <c r="I103" s="112">
        <f t="shared" si="23"/>
        <v>-0.019120981179491382</v>
      </c>
      <c r="J103" s="113">
        <f t="shared" si="24"/>
        <v>-0.019120981179491698</v>
      </c>
      <c r="K103" s="3" t="s">
        <v>208</v>
      </c>
    </row>
    <row r="104" spans="1:11" ht="12.75">
      <c r="A104" s="2" t="s">
        <v>100</v>
      </c>
      <c r="B104" s="65">
        <v>19699.259921432444</v>
      </c>
      <c r="C104" s="28">
        <v>1173.0400785675529</v>
      </c>
      <c r="D104" s="66">
        <f t="shared" si="25"/>
        <v>20872.299999999996</v>
      </c>
      <c r="E104" s="65">
        <v>18329.996050464026</v>
      </c>
      <c r="F104" s="28">
        <v>1091.5039495359752</v>
      </c>
      <c r="G104" s="66">
        <f t="shared" si="21"/>
        <v>19421.5</v>
      </c>
      <c r="H104" s="106">
        <f t="shared" si="22"/>
        <v>-0.06950839150452973</v>
      </c>
      <c r="I104" s="112">
        <f t="shared" si="23"/>
        <v>-0.06950839150452968</v>
      </c>
      <c r="J104" s="113">
        <f t="shared" si="24"/>
        <v>-0.06950839150452973</v>
      </c>
      <c r="K104" s="3" t="s">
        <v>209</v>
      </c>
    </row>
    <row r="105" spans="1:11" ht="12.75">
      <c r="A105" s="2" t="s">
        <v>101</v>
      </c>
      <c r="B105" s="65">
        <v>26221.67794136963</v>
      </c>
      <c r="C105" s="28">
        <v>3227.4410586303743</v>
      </c>
      <c r="D105" s="66">
        <f t="shared" si="25"/>
        <v>29449.119000000006</v>
      </c>
      <c r="E105" s="65">
        <v>31230.135312682614</v>
      </c>
      <c r="F105" s="28">
        <v>3843.8966873173895</v>
      </c>
      <c r="G105" s="66">
        <f t="shared" si="21"/>
        <v>35074.03200000001</v>
      </c>
      <c r="H105" s="106">
        <f t="shared" si="22"/>
        <v>0.19100445755270296</v>
      </c>
      <c r="I105" s="112">
        <f t="shared" si="23"/>
        <v>0.1910044575527027</v>
      </c>
      <c r="J105" s="113">
        <f t="shared" si="24"/>
        <v>0.19100445755270298</v>
      </c>
      <c r="K105" s="3" t="s">
        <v>210</v>
      </c>
    </row>
    <row r="106" spans="1:11" ht="12.75">
      <c r="A106" s="2" t="s">
        <v>102</v>
      </c>
      <c r="B106" s="65">
        <v>7192.759956527605</v>
      </c>
      <c r="C106" s="28">
        <v>3076.7120434723947</v>
      </c>
      <c r="D106" s="66">
        <f t="shared" si="25"/>
        <v>10269.472</v>
      </c>
      <c r="E106" s="65">
        <v>5173.427803744623</v>
      </c>
      <c r="F106" s="28">
        <v>2212.940196255378</v>
      </c>
      <c r="G106" s="66">
        <f t="shared" si="21"/>
        <v>7386.368</v>
      </c>
      <c r="H106" s="106">
        <f t="shared" si="22"/>
        <v>-0.28074510549325216</v>
      </c>
      <c r="I106" s="112">
        <f t="shared" si="23"/>
        <v>-0.2807451054932521</v>
      </c>
      <c r="J106" s="113">
        <f t="shared" si="24"/>
        <v>-0.28074510549325216</v>
      </c>
      <c r="K106" s="3" t="s">
        <v>211</v>
      </c>
    </row>
    <row r="107" spans="1:11" ht="12.75">
      <c r="A107" s="2" t="s">
        <v>103</v>
      </c>
      <c r="B107" s="65">
        <v>7346.200243467013</v>
      </c>
      <c r="C107" s="28">
        <v>6790.471756532989</v>
      </c>
      <c r="D107" s="66">
        <f t="shared" si="25"/>
        <v>14136.672000000002</v>
      </c>
      <c r="E107" s="65">
        <v>6854.240243596379</v>
      </c>
      <c r="F107" s="28">
        <v>6335.727756403623</v>
      </c>
      <c r="G107" s="66">
        <f t="shared" si="21"/>
        <v>13189.968</v>
      </c>
      <c r="H107" s="106">
        <f t="shared" si="22"/>
        <v>-0.06696795398520959</v>
      </c>
      <c r="I107" s="112">
        <f t="shared" si="23"/>
        <v>-0.06696795398520954</v>
      </c>
      <c r="J107" s="113">
        <f t="shared" si="24"/>
        <v>-0.06696795398520963</v>
      </c>
      <c r="K107" s="3" t="s">
        <v>212</v>
      </c>
    </row>
    <row r="108" spans="1:11" ht="12.75">
      <c r="A108" s="2" t="s">
        <v>104</v>
      </c>
      <c r="B108" s="65">
        <v>6170.614551123456</v>
      </c>
      <c r="C108" s="28">
        <v>502.01544887654484</v>
      </c>
      <c r="D108" s="66">
        <f t="shared" si="25"/>
        <v>6672.630000000001</v>
      </c>
      <c r="E108" s="65">
        <v>4850.1981215183205</v>
      </c>
      <c r="F108" s="28">
        <v>394.5918784816802</v>
      </c>
      <c r="G108" s="66">
        <f t="shared" si="21"/>
        <v>5244.790000000001</v>
      </c>
      <c r="H108" s="106">
        <f t="shared" si="22"/>
        <v>-0.21398459078354415</v>
      </c>
      <c r="I108" s="112">
        <f t="shared" si="23"/>
        <v>-0.213984590783544</v>
      </c>
      <c r="J108" s="113">
        <f t="shared" si="24"/>
        <v>-0.21398459078354412</v>
      </c>
      <c r="K108" s="3" t="s">
        <v>213</v>
      </c>
    </row>
    <row r="109" spans="1:11" ht="12.75">
      <c r="A109" s="2" t="s">
        <v>105</v>
      </c>
      <c r="B109" s="65">
        <v>1608.128992924528</v>
      </c>
      <c r="C109" s="28">
        <v>1643.9220070754716</v>
      </c>
      <c r="D109" s="66">
        <f t="shared" si="25"/>
        <v>3252.0509999999995</v>
      </c>
      <c r="E109" s="65">
        <v>531.9159268867922</v>
      </c>
      <c r="F109" s="28">
        <v>543.7550731132076</v>
      </c>
      <c r="G109" s="66">
        <f t="shared" si="21"/>
        <v>1075.6709999999998</v>
      </c>
      <c r="H109" s="106">
        <f t="shared" si="22"/>
        <v>-0.66923304708321</v>
      </c>
      <c r="I109" s="112">
        <f t="shared" si="23"/>
        <v>-0.66923304708321</v>
      </c>
      <c r="J109" s="113">
        <f t="shared" si="24"/>
        <v>-0.66923304708321</v>
      </c>
      <c r="K109" s="3" t="s">
        <v>214</v>
      </c>
    </row>
    <row r="110" spans="1:11" ht="12.75">
      <c r="A110" s="2" t="s">
        <v>106</v>
      </c>
      <c r="B110" s="65">
        <v>390.18000000000006</v>
      </c>
      <c r="C110" s="28">
        <v>0</v>
      </c>
      <c r="D110" s="66">
        <f t="shared" si="25"/>
        <v>390.18000000000006</v>
      </c>
      <c r="E110" s="65">
        <v>312.144</v>
      </c>
      <c r="F110" s="28">
        <v>0</v>
      </c>
      <c r="G110" s="66">
        <f t="shared" si="21"/>
        <v>312.144</v>
      </c>
      <c r="H110" s="106">
        <f t="shared" si="22"/>
        <v>-0.20000000000000012</v>
      </c>
      <c r="I110" s="112" t="e">
        <f t="shared" si="23"/>
        <v>#DIV/0!</v>
      </c>
      <c r="J110" s="113">
        <f t="shared" si="24"/>
        <v>-0.20000000000000012</v>
      </c>
      <c r="K110" s="3" t="s">
        <v>215</v>
      </c>
    </row>
    <row r="111" spans="1:11" ht="12.75">
      <c r="A111" s="2" t="s">
        <v>107</v>
      </c>
      <c r="B111" s="65">
        <v>48.30800000000001</v>
      </c>
      <c r="C111" s="28">
        <v>0</v>
      </c>
      <c r="D111" s="66">
        <f t="shared" si="25"/>
        <v>48.30800000000001</v>
      </c>
      <c r="E111" s="65">
        <v>35.302</v>
      </c>
      <c r="F111" s="28">
        <v>0</v>
      </c>
      <c r="G111" s="66">
        <f t="shared" si="21"/>
        <v>35.302</v>
      </c>
      <c r="H111" s="106">
        <f t="shared" si="22"/>
        <v>-0.26923076923076933</v>
      </c>
      <c r="I111" s="112" t="e">
        <f t="shared" si="23"/>
        <v>#DIV/0!</v>
      </c>
      <c r="J111" s="113">
        <f t="shared" si="24"/>
        <v>-0.26923076923076933</v>
      </c>
      <c r="K111" s="3" t="s">
        <v>216</v>
      </c>
    </row>
    <row r="112" spans="1:11" ht="12" customHeight="1">
      <c r="A112" s="2" t="s">
        <v>108</v>
      </c>
      <c r="B112" s="65">
        <v>543715.4138529551</v>
      </c>
      <c r="C112" s="28">
        <v>457306.35182508634</v>
      </c>
      <c r="D112" s="66">
        <f t="shared" si="25"/>
        <v>1001021.7656780414</v>
      </c>
      <c r="E112" s="65">
        <v>606711.2561636625</v>
      </c>
      <c r="F112" s="28">
        <v>510290.6853445496</v>
      </c>
      <c r="G112" s="66">
        <f t="shared" si="21"/>
        <v>1117001.9415082121</v>
      </c>
      <c r="H112" s="106">
        <f t="shared" si="22"/>
        <v>0.11586179222747642</v>
      </c>
      <c r="I112" s="112">
        <f t="shared" si="23"/>
        <v>0.11586179222747613</v>
      </c>
      <c r="J112" s="113">
        <f t="shared" si="24"/>
        <v>0.11586179222747635</v>
      </c>
      <c r="K112" s="3" t="s">
        <v>217</v>
      </c>
    </row>
    <row r="113" spans="1:11" ht="12.75">
      <c r="A113" s="2" t="s">
        <v>109</v>
      </c>
      <c r="B113" s="65">
        <v>87434.35470606273</v>
      </c>
      <c r="C113" s="28">
        <v>48891.31909249892</v>
      </c>
      <c r="D113" s="66">
        <f t="shared" si="25"/>
        <v>136325.67379856165</v>
      </c>
      <c r="E113" s="65">
        <v>88146.00670005284</v>
      </c>
      <c r="F113" s="28">
        <v>49289.25883641254</v>
      </c>
      <c r="G113" s="66">
        <f t="shared" si="21"/>
        <v>137435.2655364654</v>
      </c>
      <c r="H113" s="106">
        <f t="shared" si="22"/>
        <v>0.008139271987338843</v>
      </c>
      <c r="I113" s="112">
        <f t="shared" si="23"/>
        <v>0.008139271987338876</v>
      </c>
      <c r="J113" s="113">
        <f t="shared" si="24"/>
        <v>0.008139271987338962</v>
      </c>
      <c r="K113" s="3" t="s">
        <v>218</v>
      </c>
    </row>
    <row r="114" spans="1:11" ht="12.75">
      <c r="A114" s="2" t="s">
        <v>110</v>
      </c>
      <c r="B114" s="65">
        <v>49401.171849519655</v>
      </c>
      <c r="C114" s="28">
        <v>44602.923171613365</v>
      </c>
      <c r="D114" s="66">
        <f t="shared" si="25"/>
        <v>94004.09502113302</v>
      </c>
      <c r="E114" s="65">
        <v>48402.666985225376</v>
      </c>
      <c r="F114" s="28">
        <v>43701.401323421946</v>
      </c>
      <c r="G114" s="66">
        <f t="shared" si="21"/>
        <v>92104.06830864731</v>
      </c>
      <c r="H114" s="106">
        <f t="shared" si="22"/>
        <v>-0.020212169608765814</v>
      </c>
      <c r="I114" s="112">
        <f t="shared" si="23"/>
        <v>-0.020212169608766255</v>
      </c>
      <c r="J114" s="113">
        <f t="shared" si="24"/>
        <v>-0.0202121696087661</v>
      </c>
      <c r="K114" s="3" t="s">
        <v>219</v>
      </c>
    </row>
    <row r="115" spans="1:11" ht="12" customHeight="1">
      <c r="A115" s="2" t="s">
        <v>111</v>
      </c>
      <c r="B115" s="65">
        <v>23259.32126481749</v>
      </c>
      <c r="C115" s="28">
        <v>6257.210924383389</v>
      </c>
      <c r="D115" s="66">
        <f t="shared" si="25"/>
        <v>29516.53218920088</v>
      </c>
      <c r="E115" s="65">
        <v>29745.010671970755</v>
      </c>
      <c r="F115" s="28">
        <v>8001.987831179149</v>
      </c>
      <c r="G115" s="66">
        <f t="shared" si="21"/>
        <v>37746.9985031499</v>
      </c>
      <c r="H115" s="106">
        <f t="shared" si="22"/>
        <v>0.27884259103311193</v>
      </c>
      <c r="I115" s="112">
        <f t="shared" si="23"/>
        <v>0.27884259103311226</v>
      </c>
      <c r="J115" s="113">
        <f t="shared" si="24"/>
        <v>0.2788425910331118</v>
      </c>
      <c r="K115" s="3" t="s">
        <v>6</v>
      </c>
    </row>
    <row r="116" spans="1:11" ht="12.75">
      <c r="A116" s="2" t="s">
        <v>112</v>
      </c>
      <c r="B116" s="65">
        <v>17381.420842782976</v>
      </c>
      <c r="C116" s="28">
        <v>2360.562623002473</v>
      </c>
      <c r="D116" s="66">
        <f t="shared" si="25"/>
        <v>19741.983465785448</v>
      </c>
      <c r="E116" s="65">
        <v>19722.17020487009</v>
      </c>
      <c r="F116" s="28">
        <v>2678.45869743381</v>
      </c>
      <c r="G116" s="66">
        <f t="shared" si="21"/>
        <v>22400.6289023039</v>
      </c>
      <c r="H116" s="106">
        <f t="shared" si="22"/>
        <v>0.13466962127316695</v>
      </c>
      <c r="I116" s="112">
        <f t="shared" si="23"/>
        <v>0.13466962127316698</v>
      </c>
      <c r="J116" s="113">
        <f t="shared" si="24"/>
        <v>0.13466962127316698</v>
      </c>
      <c r="K116" s="3" t="s">
        <v>220</v>
      </c>
    </row>
    <row r="117" spans="1:11" ht="12.75">
      <c r="A117" s="2" t="s">
        <v>113</v>
      </c>
      <c r="B117" s="65">
        <v>14347.48638930334</v>
      </c>
      <c r="C117" s="28">
        <v>4715.418978822384</v>
      </c>
      <c r="D117" s="66">
        <f t="shared" si="25"/>
        <v>19062.905368125725</v>
      </c>
      <c r="E117" s="65">
        <v>13691.96048949477</v>
      </c>
      <c r="F117" s="28">
        <v>4499.975019846303</v>
      </c>
      <c r="G117" s="66">
        <f t="shared" si="21"/>
        <v>18191.935509341074</v>
      </c>
      <c r="H117" s="106">
        <f t="shared" si="22"/>
        <v>-0.045689250508527575</v>
      </c>
      <c r="I117" s="112">
        <f t="shared" si="23"/>
        <v>-0.04568925050852742</v>
      </c>
      <c r="J117" s="113">
        <f t="shared" si="24"/>
        <v>-0.04568925050852753</v>
      </c>
      <c r="K117" s="3" t="s">
        <v>221</v>
      </c>
    </row>
    <row r="118" spans="1:11" ht="12.75">
      <c r="A118" s="12" t="s">
        <v>114</v>
      </c>
      <c r="B118" s="52">
        <f>SUM(B98:B117)</f>
        <v>1731990.3455156286</v>
      </c>
      <c r="C118" s="40">
        <f>SUM(C98:C117)</f>
        <v>2753111.29300522</v>
      </c>
      <c r="D118" s="53">
        <f>SUM(B118:C118)</f>
        <v>4485101.638520849</v>
      </c>
      <c r="E118" s="52">
        <f>SUM(E98:E117)</f>
        <v>1813180.5647915117</v>
      </c>
      <c r="F118" s="40">
        <f>SUM(F98:F117)</f>
        <v>2979553.395476607</v>
      </c>
      <c r="G118" s="53">
        <f>SUM(E118:F118)</f>
        <v>4792733.960268119</v>
      </c>
      <c r="H118" s="107">
        <f t="shared" si="22"/>
        <v>0.04687683132073819</v>
      </c>
      <c r="I118" s="114">
        <f t="shared" si="23"/>
        <v>0.08224952730632588</v>
      </c>
      <c r="J118" s="115">
        <f t="shared" si="24"/>
        <v>0.06858982171220653</v>
      </c>
      <c r="K118" s="13" t="s">
        <v>222</v>
      </c>
    </row>
    <row r="119" spans="1:11" ht="39" customHeight="1" thickBot="1">
      <c r="A119" s="84" t="s">
        <v>234</v>
      </c>
      <c r="B119" s="47">
        <v>744202.0850435342</v>
      </c>
      <c r="C119" s="45">
        <v>5852.242956465873</v>
      </c>
      <c r="D119" s="46">
        <f>SUM(B119:C119)</f>
        <v>750054.3280000001</v>
      </c>
      <c r="E119" s="47">
        <v>819024.8312789261</v>
      </c>
      <c r="F119" s="45">
        <v>6440.63272107382</v>
      </c>
      <c r="G119" s="46">
        <f>SUM(E119:F119)</f>
        <v>825465.4639999999</v>
      </c>
      <c r="H119" s="121">
        <f t="shared" si="22"/>
        <v>0.10054089841876078</v>
      </c>
      <c r="I119" s="122">
        <f t="shared" si="23"/>
        <v>0.10054089841876131</v>
      </c>
      <c r="J119" s="123">
        <f t="shared" si="24"/>
        <v>0.1005408984187607</v>
      </c>
      <c r="K119" s="85" t="s">
        <v>235</v>
      </c>
    </row>
    <row r="120" spans="1:14" ht="33.75" customHeight="1" thickBot="1">
      <c r="A120" s="125" t="s">
        <v>230</v>
      </c>
      <c r="B120" s="90">
        <f>SUM(B119,B118,B97,B95,B55,B28,B18)</f>
        <v>3430959.417408074</v>
      </c>
      <c r="C120" s="128">
        <f>SUM(C119,C118,C97,C95,C55,C28,C18)</f>
        <v>3097665.9875307386</v>
      </c>
      <c r="D120" s="91">
        <f>SUM(B120:C120)</f>
        <v>6528625.404938812</v>
      </c>
      <c r="E120" s="90">
        <f>SUM(E119,E118,E97,E95,E55,E28,E18)</f>
        <v>3728724.1971673775</v>
      </c>
      <c r="F120" s="128">
        <f>SUM(F119,F118,F97,F95,F55,F28,F18)</f>
        <v>3371758.810634493</v>
      </c>
      <c r="G120" s="91">
        <f>SUM(E120:F120)</f>
        <v>7100483.00780187</v>
      </c>
      <c r="H120" s="118">
        <f>(E120-B120)/B120</f>
        <v>0.08678761347292495</v>
      </c>
      <c r="I120" s="119">
        <f>(F120-C120)/C120</f>
        <v>0.08848365969961906</v>
      </c>
      <c r="J120" s="120">
        <f>(G120-D120)/D120</f>
        <v>0.087592344083711</v>
      </c>
      <c r="K120" s="124" t="s">
        <v>223</v>
      </c>
      <c r="L120" s="55"/>
      <c r="M120" s="55"/>
      <c r="N120" s="55"/>
    </row>
    <row r="121" spans="1:14" s="55" customFormat="1" ht="14.25" customHeight="1">
      <c r="A121" s="58" t="s">
        <v>228</v>
      </c>
      <c r="B121" s="60"/>
      <c r="C121" s="60"/>
      <c r="D121" s="59"/>
      <c r="E121" s="60"/>
      <c r="F121" s="60"/>
      <c r="G121" s="61"/>
      <c r="H121" s="69"/>
      <c r="I121" s="69"/>
      <c r="J121" s="69"/>
      <c r="K121" s="62" t="s">
        <v>229</v>
      </c>
      <c r="L121" s="1"/>
      <c r="M121" s="1"/>
      <c r="N121" s="1"/>
    </row>
    <row r="122" spans="1:48" ht="12" customHeight="1">
      <c r="A122" s="18" t="s">
        <v>226</v>
      </c>
      <c r="B122" s="56"/>
      <c r="C122" s="56"/>
      <c r="D122" s="88"/>
      <c r="E122" s="129"/>
      <c r="F122" s="129"/>
      <c r="G122" s="48"/>
      <c r="H122" s="56"/>
      <c r="I122" s="56"/>
      <c r="J122" s="56"/>
      <c r="K122" s="57" t="s">
        <v>227</v>
      </c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</row>
    <row r="123" spans="1:11" ht="15.75">
      <c r="A123" s="41"/>
      <c r="B123" s="19"/>
      <c r="C123" s="19"/>
      <c r="D123" s="19"/>
      <c r="E123" s="19"/>
      <c r="F123" s="19"/>
      <c r="G123" s="1"/>
      <c r="H123" s="42"/>
      <c r="I123" s="42"/>
      <c r="J123" s="42"/>
      <c r="K123" s="35"/>
    </row>
    <row r="124" ht="12.75">
      <c r="D124" s="89"/>
    </row>
    <row r="143" spans="1:11" ht="12.75">
      <c r="A143" s="18"/>
      <c r="B143" s="17"/>
      <c r="C143" s="17"/>
      <c r="D143" s="19"/>
      <c r="E143" s="17"/>
      <c r="F143" s="17"/>
      <c r="G143" s="19"/>
      <c r="H143" s="17"/>
      <c r="I143" s="17"/>
      <c r="J143" s="17"/>
      <c r="K143" s="20"/>
    </row>
    <row r="144" spans="1:11" ht="12.75">
      <c r="A144" s="18"/>
      <c r="B144" s="17"/>
      <c r="C144" s="17"/>
      <c r="D144" s="19"/>
      <c r="E144" s="17"/>
      <c r="F144" s="17"/>
      <c r="G144" s="19"/>
      <c r="H144" s="17"/>
      <c r="I144" s="17"/>
      <c r="J144" s="17"/>
      <c r="K144" s="20"/>
    </row>
    <row r="145" spans="1:11" ht="12.75">
      <c r="A145" s="18"/>
      <c r="B145" s="17"/>
      <c r="C145" s="17"/>
      <c r="D145" s="19"/>
      <c r="E145" s="17"/>
      <c r="F145" s="17"/>
      <c r="G145" s="19"/>
      <c r="H145" s="17"/>
      <c r="I145" s="17"/>
      <c r="J145" s="17"/>
      <c r="K145" s="20"/>
    </row>
    <row r="146" spans="1:11" ht="12.75">
      <c r="A146" s="18"/>
      <c r="B146" s="17"/>
      <c r="C146" s="17"/>
      <c r="D146" s="19"/>
      <c r="E146" s="17"/>
      <c r="F146" s="17"/>
      <c r="G146" s="19"/>
      <c r="H146" s="17"/>
      <c r="I146" s="17"/>
      <c r="J146" s="17"/>
      <c r="K146" s="20"/>
    </row>
    <row r="147" spans="1:11" ht="12.75">
      <c r="A147" s="18"/>
      <c r="B147" s="17"/>
      <c r="C147" s="17"/>
      <c r="D147" s="19"/>
      <c r="E147" s="17"/>
      <c r="F147" s="17"/>
      <c r="G147" s="19"/>
      <c r="H147" s="17"/>
      <c r="I147" s="17"/>
      <c r="J147" s="17"/>
      <c r="K147" s="20"/>
    </row>
    <row r="148" spans="1:11" ht="12.75">
      <c r="A148" s="18"/>
      <c r="B148" s="17"/>
      <c r="C148" s="17"/>
      <c r="D148" s="19"/>
      <c r="E148" s="17"/>
      <c r="F148" s="17"/>
      <c r="G148" s="19"/>
      <c r="H148" s="17"/>
      <c r="I148" s="17"/>
      <c r="J148" s="17"/>
      <c r="K148" s="20"/>
    </row>
    <row r="149" spans="1:11" ht="12.75">
      <c r="A149" s="18"/>
      <c r="B149" s="17"/>
      <c r="C149" s="17"/>
      <c r="D149" s="19"/>
      <c r="E149" s="17"/>
      <c r="F149" s="17"/>
      <c r="G149" s="19"/>
      <c r="H149" s="17"/>
      <c r="I149" s="17"/>
      <c r="J149" s="17"/>
      <c r="K149" s="20"/>
    </row>
    <row r="150" spans="1:11" ht="12.75">
      <c r="A150" s="18"/>
      <c r="B150" s="17"/>
      <c r="C150" s="17"/>
      <c r="D150" s="19"/>
      <c r="E150" s="17"/>
      <c r="F150" s="17"/>
      <c r="G150" s="19"/>
      <c r="H150" s="17"/>
      <c r="I150" s="17"/>
      <c r="J150" s="17"/>
      <c r="K150" s="20"/>
    </row>
    <row r="151" spans="1:11" ht="12.75">
      <c r="A151" s="18"/>
      <c r="B151" s="17"/>
      <c r="C151" s="17"/>
      <c r="D151" s="19"/>
      <c r="E151" s="17"/>
      <c r="F151" s="17"/>
      <c r="G151" s="19"/>
      <c r="H151" s="17"/>
      <c r="I151" s="17"/>
      <c r="J151" s="17"/>
      <c r="K151" s="20"/>
    </row>
    <row r="152" spans="1:11" ht="12.75">
      <c r="A152" s="18"/>
      <c r="B152" s="17"/>
      <c r="C152" s="17"/>
      <c r="D152" s="19"/>
      <c r="E152" s="17"/>
      <c r="F152" s="17"/>
      <c r="G152" s="19"/>
      <c r="H152" s="17"/>
      <c r="I152" s="17"/>
      <c r="J152" s="17"/>
      <c r="K152" s="20"/>
    </row>
  </sheetData>
  <sheetProtection/>
  <mergeCells count="6">
    <mergeCell ref="A1:K1"/>
    <mergeCell ref="A2:K2"/>
    <mergeCell ref="E3:G3"/>
    <mergeCell ref="A3:A5"/>
    <mergeCell ref="K3:K5"/>
    <mergeCell ref="B3:D3"/>
  </mergeCells>
  <printOptions/>
  <pageMargins left="0.26" right="0.23" top="0.79" bottom="0.89" header="0.3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sara.s</cp:lastModifiedBy>
  <cp:lastPrinted>2009-03-16T09:18:39Z</cp:lastPrinted>
  <dcterms:created xsi:type="dcterms:W3CDTF">1996-10-14T23:33:28Z</dcterms:created>
  <dcterms:modified xsi:type="dcterms:W3CDTF">2009-03-25T08:54:42Z</dcterms:modified>
  <cp:category/>
  <cp:version/>
  <cp:contentType/>
  <cp:contentStatus/>
</cp:coreProperties>
</file>