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46" windowWidth="8970" windowHeight="93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'Sheet1'!$A$1:$K$123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<sst xmlns="http://schemas.openxmlformats.org/spreadsheetml/2006/main" count="257" uniqueCount="243">
  <si>
    <t>Ghana</t>
  </si>
  <si>
    <t>Mali</t>
  </si>
  <si>
    <t>Azerbaijan</t>
  </si>
  <si>
    <t>Kazakhstan</t>
  </si>
  <si>
    <t>Macedonia</t>
  </si>
  <si>
    <t>Cyprus</t>
  </si>
  <si>
    <t>U.A.E</t>
  </si>
  <si>
    <t>Nationality</t>
  </si>
  <si>
    <t>اثيوبيا</t>
  </si>
  <si>
    <t>تانزانيا</t>
  </si>
  <si>
    <t>تشاد</t>
  </si>
  <si>
    <t>جنوب افريقيا</t>
  </si>
  <si>
    <t>سنغال</t>
  </si>
  <si>
    <t>غانا</t>
  </si>
  <si>
    <t>كينيا</t>
  </si>
  <si>
    <t>مالي</t>
  </si>
  <si>
    <t>موريشيوس</t>
  </si>
  <si>
    <t>نيجيريا</t>
  </si>
  <si>
    <t>اريتريا</t>
  </si>
  <si>
    <t>اخرى افريقي</t>
  </si>
  <si>
    <t>مجموع افريقيا</t>
  </si>
  <si>
    <t>امريكا</t>
  </si>
  <si>
    <t>كندا</t>
  </si>
  <si>
    <t>المكسيك</t>
  </si>
  <si>
    <t>البرازيل</t>
  </si>
  <si>
    <t>الارجنتين</t>
  </si>
  <si>
    <t>تشيلي</t>
  </si>
  <si>
    <t>كولومبيا</t>
  </si>
  <si>
    <t>فنزويلا</t>
  </si>
  <si>
    <t>اخرى امريكي</t>
  </si>
  <si>
    <t>مجموع امريكا</t>
  </si>
  <si>
    <t>اليابان</t>
  </si>
  <si>
    <t>الصين</t>
  </si>
  <si>
    <t>كوريا الجنوبية</t>
  </si>
  <si>
    <t>تايون</t>
  </si>
  <si>
    <t>هونغ كونغ</t>
  </si>
  <si>
    <t>الهند</t>
  </si>
  <si>
    <t>اندونيسيا</t>
  </si>
  <si>
    <t>الباكستان</t>
  </si>
  <si>
    <t>سيريلانكا</t>
  </si>
  <si>
    <t>ايران</t>
  </si>
  <si>
    <t>بنغلاديش</t>
  </si>
  <si>
    <t>نيبال</t>
  </si>
  <si>
    <t>افغانستان</t>
  </si>
  <si>
    <t>الفلبين</t>
  </si>
  <si>
    <t>ماليزيا</t>
  </si>
  <si>
    <t>سنغابور</t>
  </si>
  <si>
    <t>تايلند</t>
  </si>
  <si>
    <t>فيتنام</t>
  </si>
  <si>
    <t>استراليا</t>
  </si>
  <si>
    <t>نيوزيلاند</t>
  </si>
  <si>
    <t>الفيجي</t>
  </si>
  <si>
    <t>اخرى اسيوي</t>
  </si>
  <si>
    <t>مجموع اسيا</t>
  </si>
  <si>
    <t>روسيا</t>
  </si>
  <si>
    <t>اذربيجان</t>
  </si>
  <si>
    <t>كازاخستان</t>
  </si>
  <si>
    <t>بولندا</t>
  </si>
  <si>
    <t>التشيك</t>
  </si>
  <si>
    <t>رومانيا</t>
  </si>
  <si>
    <t>بلغاريا</t>
  </si>
  <si>
    <t>هنقاريا</t>
  </si>
  <si>
    <t>اكراني</t>
  </si>
  <si>
    <t>بريطانيا</t>
  </si>
  <si>
    <t>السويد</t>
  </si>
  <si>
    <t>الدنمارك</t>
  </si>
  <si>
    <t>فنلندا</t>
  </si>
  <si>
    <t>النرويج</t>
  </si>
  <si>
    <t>ايرلندا</t>
  </si>
  <si>
    <t>ايسلندا</t>
  </si>
  <si>
    <t>ايطاليا</t>
  </si>
  <si>
    <t>اسبانيا</t>
  </si>
  <si>
    <t>البوسنه والهرسك</t>
  </si>
  <si>
    <t>مقدونيا</t>
  </si>
  <si>
    <t>اليونان</t>
  </si>
  <si>
    <t>البرتغال</t>
  </si>
  <si>
    <t>سلوفاكيا</t>
  </si>
  <si>
    <t>يوغسلافيا</t>
  </si>
  <si>
    <t>سلوفينيا</t>
  </si>
  <si>
    <t>كرواتيا</t>
  </si>
  <si>
    <t>الفاتيكان</t>
  </si>
  <si>
    <t>المانيا</t>
  </si>
  <si>
    <t>فرنسا</t>
  </si>
  <si>
    <t>هولندا</t>
  </si>
  <si>
    <t>بلجيكا</t>
  </si>
  <si>
    <t>سويسرا</t>
  </si>
  <si>
    <t>النمسا</t>
  </si>
  <si>
    <t>لوكمبيرغ</t>
  </si>
  <si>
    <t>قبرص</t>
  </si>
  <si>
    <t>اسرائيل</t>
  </si>
  <si>
    <t>تركيا</t>
  </si>
  <si>
    <t>اخرى اوروبي</t>
  </si>
  <si>
    <t>مجموع اوروبا</t>
  </si>
  <si>
    <t>هيئة الامم</t>
  </si>
  <si>
    <t>سوريا</t>
  </si>
  <si>
    <t>العراق</t>
  </si>
  <si>
    <t>مصر</t>
  </si>
  <si>
    <t>لبنان</t>
  </si>
  <si>
    <t>فلسطين</t>
  </si>
  <si>
    <t>اليمن</t>
  </si>
  <si>
    <t>السودان</t>
  </si>
  <si>
    <t>ليبيا</t>
  </si>
  <si>
    <t>تونس</t>
  </si>
  <si>
    <t>الجزائر</t>
  </si>
  <si>
    <t>المغرب</t>
  </si>
  <si>
    <t>الصومال</t>
  </si>
  <si>
    <t>موريتانيا</t>
  </si>
  <si>
    <t>جيبوتي</t>
  </si>
  <si>
    <t>السعودية</t>
  </si>
  <si>
    <t>الكويت</t>
  </si>
  <si>
    <t>البحرين</t>
  </si>
  <si>
    <t>الامارات العربية</t>
  </si>
  <si>
    <t>عمان</t>
  </si>
  <si>
    <t>قطر</t>
  </si>
  <si>
    <t>مجموع العرب</t>
  </si>
  <si>
    <t>الجنسيـــــــــــــــة</t>
  </si>
  <si>
    <t xml:space="preserve">عدد زوار اليوم الواحد </t>
  </si>
  <si>
    <t xml:space="preserve">المجموع                </t>
  </si>
  <si>
    <t xml:space="preserve">عدد سياح المبيت    </t>
  </si>
  <si>
    <t xml:space="preserve"> Same Day Visitors </t>
  </si>
  <si>
    <t xml:space="preserve">               Total</t>
  </si>
  <si>
    <t>Ethiopia</t>
  </si>
  <si>
    <t>Tanzania</t>
  </si>
  <si>
    <t>Chad</t>
  </si>
  <si>
    <t>S.Africa</t>
  </si>
  <si>
    <t>Senegal</t>
  </si>
  <si>
    <t>Kenya</t>
  </si>
  <si>
    <t>Mauritius</t>
  </si>
  <si>
    <t>Nigeria</t>
  </si>
  <si>
    <t>Eritrea</t>
  </si>
  <si>
    <t>Other Africa</t>
  </si>
  <si>
    <t>Total Africa</t>
  </si>
  <si>
    <t>U.S.A</t>
  </si>
  <si>
    <t>Canada</t>
  </si>
  <si>
    <t>Mexico</t>
  </si>
  <si>
    <t>Brazil</t>
  </si>
  <si>
    <t>Argentina</t>
  </si>
  <si>
    <t>Chile</t>
  </si>
  <si>
    <t>Colombia</t>
  </si>
  <si>
    <t>Venezuela</t>
  </si>
  <si>
    <t>Other America</t>
  </si>
  <si>
    <t>Japan</t>
  </si>
  <si>
    <t>China</t>
  </si>
  <si>
    <t>S- Korea Rep</t>
  </si>
  <si>
    <t>Taiwan</t>
  </si>
  <si>
    <t>Hong Kong</t>
  </si>
  <si>
    <t>N- korea Dpr</t>
  </si>
  <si>
    <t>India</t>
  </si>
  <si>
    <t>Indonesia</t>
  </si>
  <si>
    <t>Pakistan</t>
  </si>
  <si>
    <t>Srilanka</t>
  </si>
  <si>
    <t>Iran</t>
  </si>
  <si>
    <t>Bangladesh</t>
  </si>
  <si>
    <t>Nepal</t>
  </si>
  <si>
    <t>Afghanistan</t>
  </si>
  <si>
    <t>Philippines</t>
  </si>
  <si>
    <t>Malaysia</t>
  </si>
  <si>
    <t>Singapore</t>
  </si>
  <si>
    <t>Thailand</t>
  </si>
  <si>
    <t>Vietnam</t>
  </si>
  <si>
    <t>Australia</t>
  </si>
  <si>
    <t>New Zealand</t>
  </si>
  <si>
    <t>Fiji</t>
  </si>
  <si>
    <t>Other Asia</t>
  </si>
  <si>
    <t>Russia</t>
  </si>
  <si>
    <t>Poland</t>
  </si>
  <si>
    <t>Czechrep</t>
  </si>
  <si>
    <t>Romania</t>
  </si>
  <si>
    <t>Belgium</t>
  </si>
  <si>
    <t>Hungary</t>
  </si>
  <si>
    <t>Ukraine</t>
  </si>
  <si>
    <t>U.K</t>
  </si>
  <si>
    <t>Sweden</t>
  </si>
  <si>
    <t>Denmark</t>
  </si>
  <si>
    <t>Finland</t>
  </si>
  <si>
    <t>Norway</t>
  </si>
  <si>
    <t>Ireland</t>
  </si>
  <si>
    <t>Iceland</t>
  </si>
  <si>
    <t>Italy</t>
  </si>
  <si>
    <t>Spain</t>
  </si>
  <si>
    <t>Bosnia &amp; Herzq</t>
  </si>
  <si>
    <t>Greece</t>
  </si>
  <si>
    <t>Portugal</t>
  </si>
  <si>
    <t>Slovakia</t>
  </si>
  <si>
    <t>Yugoslavia</t>
  </si>
  <si>
    <t>Slovenia</t>
  </si>
  <si>
    <t>Croatia</t>
  </si>
  <si>
    <t>The Vatican</t>
  </si>
  <si>
    <t>Germany</t>
  </si>
  <si>
    <t>France</t>
  </si>
  <si>
    <t>Netherlands</t>
  </si>
  <si>
    <t>Switzerland</t>
  </si>
  <si>
    <t>Austria</t>
  </si>
  <si>
    <t>Luxembourg</t>
  </si>
  <si>
    <t>Israel</t>
  </si>
  <si>
    <t>Turkey</t>
  </si>
  <si>
    <t>Other Europe</t>
  </si>
  <si>
    <t>Total Europe</t>
  </si>
  <si>
    <t>U.N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</si>
  <si>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</si>
  <si>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</si>
  <si>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</si>
  <si>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</si>
  <si>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</si>
  <si>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</si>
  <si>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</si>
  <si>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</si>
  <si>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</si>
  <si>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</si>
  <si>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</si>
  <si>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</si>
  <si>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</si>
  <si>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</si>
  <si>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</si>
  <si>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</si>
  <si>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</si>
  <si>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Oman</t>
  </si>
  <si>
    <t>Qatar</t>
  </si>
  <si>
    <t>Total Arab</t>
  </si>
  <si>
    <t>Grand Total</t>
  </si>
  <si>
    <t>يتبع ...</t>
  </si>
  <si>
    <t>Cont…</t>
  </si>
  <si>
    <t>المصدر : وزارة السياحة والاثار</t>
  </si>
  <si>
    <t>Source: Ministry of tTourism &amp; Antiquities</t>
  </si>
  <si>
    <t>* اولية</t>
  </si>
  <si>
    <t>* Preliminary</t>
  </si>
  <si>
    <t>المجموع الكلي</t>
  </si>
  <si>
    <t>كوريا الشمالية</t>
  </si>
  <si>
    <t>Total Asia</t>
  </si>
  <si>
    <t>Total America</t>
  </si>
  <si>
    <t>اردني مقيم في الخارج</t>
  </si>
  <si>
    <t xml:space="preserve">Jordanias Residing Abroad                   </t>
  </si>
  <si>
    <t xml:space="preserve">  Tourist  Overnight </t>
  </si>
  <si>
    <t>جنوب اسيا</t>
  </si>
  <si>
    <t>South Asia</t>
  </si>
  <si>
    <t>Asia &amp; Pasific</t>
  </si>
  <si>
    <t>اسيا والباسيفك</t>
  </si>
  <si>
    <t>Bulgaria</t>
  </si>
  <si>
    <t>مالطا</t>
  </si>
  <si>
    <t>Malta</t>
  </si>
  <si>
    <t>نسبة التغير% 09/10  Relative Change%</t>
  </si>
  <si>
    <t>جدول 2.2 عدد سياح المبيت وزوار اليوم الواحد حسب الجنسية خلال شهر كانون ثاني -  كانون اول 2009-2010</t>
  </si>
  <si>
    <t>Table 2.2Tourist  Overnight and Same Day Visitors By Nationality during  Jan .-Dec.  2009-2010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</si>
</sst>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0.0"/>
    <numFmt numFmtId="179" formatCode="0.0%"/>
    <numFmt numFmtId="180" formatCode="#,##0.0"/>
    <numFmt numFmtId="181" formatCode="[$-409]h:mm:ss\ AM/PM"/>
    <numFmt numFmtId="182" formatCode="[$-409]dddd\,\ mmmm\ dd\,\ yyyy"/>
  </numFmts>
  <fonts count="54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3" fontId="4" fillId="34" borderId="11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right"/>
    </xf>
    <xf numFmtId="3" fontId="4" fillId="34" borderId="15" xfId="0" applyNumberFormat="1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3" fontId="3" fillId="34" borderId="11" xfId="0" applyNumberFormat="1" applyFont="1" applyFill="1" applyBorder="1" applyAlignment="1" applyProtection="1">
      <alignment horizontal="center"/>
      <protection locked="0"/>
    </xf>
    <xf numFmtId="3" fontId="5" fillId="33" borderId="17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3" fontId="4" fillId="34" borderId="18" xfId="0" applyNumberFormat="1" applyFont="1" applyFill="1" applyBorder="1" applyAlignment="1" applyProtection="1">
      <alignment horizontal="center"/>
      <protection locked="0"/>
    </xf>
    <xf numFmtId="3" fontId="4" fillId="34" borderId="17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left"/>
    </xf>
    <xf numFmtId="3" fontId="4" fillId="34" borderId="13" xfId="0" applyNumberFormat="1" applyFont="1" applyFill="1" applyBorder="1" applyAlignment="1" applyProtection="1">
      <alignment horizontal="center"/>
      <protection locked="0"/>
    </xf>
    <xf numFmtId="3" fontId="4" fillId="34" borderId="20" xfId="0" applyNumberFormat="1" applyFont="1" applyFill="1" applyBorder="1" applyAlignment="1" applyProtection="1">
      <alignment horizontal="center"/>
      <protection locked="0"/>
    </xf>
    <xf numFmtId="3" fontId="4" fillId="34" borderId="1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3" fontId="3" fillId="34" borderId="0" xfId="0" applyNumberFormat="1" applyFont="1" applyFill="1" applyBorder="1" applyAlignment="1" applyProtection="1">
      <alignment horizontal="center"/>
      <protection locked="0"/>
    </xf>
    <xf numFmtId="3" fontId="4" fillId="34" borderId="21" xfId="0" applyNumberFormat="1" applyFont="1" applyFill="1" applyBorder="1" applyAlignment="1" applyProtection="1">
      <alignment horizontal="center"/>
      <protection locked="0"/>
    </xf>
    <xf numFmtId="3" fontId="4" fillId="34" borderId="22" xfId="0" applyNumberFormat="1" applyFont="1" applyFill="1" applyBorder="1" applyAlignment="1" applyProtection="1">
      <alignment horizontal="center"/>
      <protection locked="0"/>
    </xf>
    <xf numFmtId="3" fontId="6" fillId="33" borderId="17" xfId="0" applyNumberFormat="1" applyFont="1" applyFill="1" applyBorder="1" applyAlignment="1" applyProtection="1">
      <alignment horizontal="center"/>
      <protection locked="0"/>
    </xf>
    <xf numFmtId="3" fontId="6" fillId="33" borderId="18" xfId="0" applyNumberFormat="1" applyFont="1" applyFill="1" applyBorder="1" applyAlignment="1" applyProtection="1">
      <alignment horizontal="center"/>
      <protection locked="0"/>
    </xf>
    <xf numFmtId="3" fontId="8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23" xfId="0" applyFont="1" applyFill="1" applyBorder="1" applyAlignment="1">
      <alignment horizontal="right" readingOrder="2"/>
    </xf>
    <xf numFmtId="0" fontId="10" fillId="33" borderId="23" xfId="0" applyFont="1" applyFill="1" applyBorder="1" applyAlignment="1">
      <alignment/>
    </xf>
    <xf numFmtId="3" fontId="10" fillId="33" borderId="23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179" fontId="10" fillId="33" borderId="23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 applyProtection="1">
      <alignment horizontal="center"/>
      <protection locked="0"/>
    </xf>
    <xf numFmtId="3" fontId="3" fillId="33" borderId="25" xfId="0" applyNumberFormat="1" applyFont="1" applyFill="1" applyBorder="1" applyAlignment="1" applyProtection="1">
      <alignment horizontal="center"/>
      <protection locked="0"/>
    </xf>
    <xf numFmtId="3" fontId="3" fillId="34" borderId="17" xfId="0" applyNumberFormat="1" applyFont="1" applyFill="1" applyBorder="1" applyAlignment="1" applyProtection="1">
      <alignment horizontal="center"/>
      <protection locked="0"/>
    </xf>
    <xf numFmtId="3" fontId="3" fillId="33" borderId="18" xfId="0" applyNumberFormat="1" applyFont="1" applyFill="1" applyBorder="1" applyAlignment="1" applyProtection="1">
      <alignment horizontal="center"/>
      <protection locked="0"/>
    </xf>
    <xf numFmtId="3" fontId="9" fillId="33" borderId="17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0" xfId="0" applyFont="1" applyFill="1" applyAlignment="1">
      <alignment/>
    </xf>
    <xf numFmtId="3" fontId="12" fillId="33" borderId="26" xfId="0" applyNumberFormat="1" applyFont="1" applyFill="1" applyBorder="1" applyAlignment="1">
      <alignment horizontal="center" vertical="top" wrapText="1"/>
    </xf>
    <xf numFmtId="3" fontId="12" fillId="33" borderId="27" xfId="0" applyNumberFormat="1" applyFont="1" applyFill="1" applyBorder="1" applyAlignment="1">
      <alignment horizontal="center" vertical="top" wrapText="1"/>
    </xf>
    <xf numFmtId="3" fontId="12" fillId="33" borderId="28" xfId="0" applyNumberFormat="1" applyFont="1" applyFill="1" applyBorder="1" applyAlignment="1">
      <alignment horizontal="center" vertical="top" wrapText="1"/>
    </xf>
    <xf numFmtId="3" fontId="12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3" fontId="3" fillId="34" borderId="26" xfId="0" applyNumberFormat="1" applyFont="1" applyFill="1" applyBorder="1" applyAlignment="1" applyProtection="1">
      <alignment horizontal="center"/>
      <protection locked="0"/>
    </xf>
    <xf numFmtId="3" fontId="3" fillId="34" borderId="27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6" fillId="33" borderId="21" xfId="0" applyNumberFormat="1" applyFont="1" applyFill="1" applyBorder="1" applyAlignment="1" applyProtection="1">
      <alignment horizontal="center"/>
      <protection locked="0"/>
    </xf>
    <xf numFmtId="3" fontId="6" fillId="33" borderId="2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20" xfId="0" applyNumberFormat="1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>
      <alignment horizontal="right"/>
    </xf>
    <xf numFmtId="3" fontId="15" fillId="34" borderId="17" xfId="0" applyNumberFormat="1" applyFont="1" applyFill="1" applyBorder="1" applyAlignment="1" applyProtection="1">
      <alignment horizontal="center"/>
      <protection locked="0"/>
    </xf>
    <xf numFmtId="3" fontId="15" fillId="34" borderId="11" xfId="0" applyNumberFormat="1" applyFont="1" applyFill="1" applyBorder="1" applyAlignment="1" applyProtection="1">
      <alignment horizontal="center"/>
      <protection locked="0"/>
    </xf>
    <xf numFmtId="3" fontId="15" fillId="33" borderId="18" xfId="0" applyNumberFormat="1" applyFont="1" applyFill="1" applyBorder="1" applyAlignment="1" applyProtection="1">
      <alignment horizontal="center"/>
      <protection locked="0"/>
    </xf>
    <xf numFmtId="0" fontId="14" fillId="33" borderId="16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29" xfId="0" applyFont="1" applyFill="1" applyBorder="1" applyAlignment="1">
      <alignment horizontal="right"/>
    </xf>
    <xf numFmtId="3" fontId="15" fillId="34" borderId="30" xfId="0" applyNumberFormat="1" applyFont="1" applyFill="1" applyBorder="1" applyAlignment="1" applyProtection="1">
      <alignment horizontal="center"/>
      <protection locked="0"/>
    </xf>
    <xf numFmtId="3" fontId="15" fillId="33" borderId="31" xfId="0" applyNumberFormat="1" applyFont="1" applyFill="1" applyBorder="1" applyAlignment="1" applyProtection="1">
      <alignment horizontal="center"/>
      <protection locked="0"/>
    </xf>
    <xf numFmtId="0" fontId="14" fillId="33" borderId="32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right"/>
    </xf>
    <xf numFmtId="0" fontId="16" fillId="33" borderId="16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0" xfId="0" applyFont="1" applyFill="1" applyAlignment="1">
      <alignment/>
    </xf>
    <xf numFmtId="3" fontId="6" fillId="33" borderId="1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3" fontId="6" fillId="33" borderId="18" xfId="0" applyNumberFormat="1" applyFont="1" applyFill="1" applyBorder="1" applyAlignment="1">
      <alignment horizontal="center"/>
    </xf>
    <xf numFmtId="3" fontId="17" fillId="34" borderId="18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>
      <alignment/>
    </xf>
    <xf numFmtId="3" fontId="3" fillId="34" borderId="33" xfId="0" applyNumberFormat="1" applyFont="1" applyFill="1" applyBorder="1" applyAlignment="1" applyProtection="1">
      <alignment horizontal="center"/>
      <protection locked="0"/>
    </xf>
    <xf numFmtId="3" fontId="15" fillId="34" borderId="34" xfId="0" applyNumberFormat="1" applyFont="1" applyFill="1" applyBorder="1" applyAlignment="1" applyProtection="1">
      <alignment horizontal="center"/>
      <protection locked="0"/>
    </xf>
    <xf numFmtId="179" fontId="3" fillId="34" borderId="24" xfId="0" applyNumberFormat="1" applyFont="1" applyFill="1" applyBorder="1" applyAlignment="1" applyProtection="1">
      <alignment horizontal="center"/>
      <protection locked="0"/>
    </xf>
    <xf numFmtId="179" fontId="3" fillId="34" borderId="17" xfId="0" applyNumberFormat="1" applyFont="1" applyFill="1" applyBorder="1" applyAlignment="1" applyProtection="1">
      <alignment horizontal="center"/>
      <protection locked="0"/>
    </xf>
    <xf numFmtId="179" fontId="4" fillId="34" borderId="17" xfId="0" applyNumberFormat="1" applyFont="1" applyFill="1" applyBorder="1" applyAlignment="1" applyProtection="1">
      <alignment horizontal="center"/>
      <protection locked="0"/>
    </xf>
    <xf numFmtId="179" fontId="3" fillId="34" borderId="0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>
      <alignment horizontal="center"/>
    </xf>
    <xf numFmtId="179" fontId="3" fillId="34" borderId="33" xfId="0" applyNumberFormat="1" applyFont="1" applyFill="1" applyBorder="1" applyAlignment="1" applyProtection="1">
      <alignment horizontal="center"/>
      <protection locked="0"/>
    </xf>
    <xf numFmtId="179" fontId="3" fillId="34" borderId="25" xfId="0" applyNumberFormat="1" applyFont="1" applyFill="1" applyBorder="1" applyAlignment="1" applyProtection="1">
      <alignment horizontal="center"/>
      <protection locked="0"/>
    </xf>
    <xf numFmtId="179" fontId="3" fillId="34" borderId="11" xfId="0" applyNumberFormat="1" applyFont="1" applyFill="1" applyBorder="1" applyAlignment="1" applyProtection="1">
      <alignment horizontal="center"/>
      <protection locked="0"/>
    </xf>
    <xf numFmtId="179" fontId="3" fillId="34" borderId="18" xfId="0" applyNumberFormat="1" applyFont="1" applyFill="1" applyBorder="1" applyAlignment="1" applyProtection="1">
      <alignment horizontal="center"/>
      <protection locked="0"/>
    </xf>
    <xf numFmtId="179" fontId="4" fillId="34" borderId="11" xfId="0" applyNumberFormat="1" applyFont="1" applyFill="1" applyBorder="1" applyAlignment="1" applyProtection="1">
      <alignment horizontal="center"/>
      <protection locked="0"/>
    </xf>
    <xf numFmtId="179" fontId="4" fillId="34" borderId="18" xfId="0" applyNumberFormat="1" applyFont="1" applyFill="1" applyBorder="1" applyAlignment="1" applyProtection="1">
      <alignment horizontal="center"/>
      <protection locked="0"/>
    </xf>
    <xf numFmtId="179" fontId="3" fillId="34" borderId="30" xfId="0" applyNumberFormat="1" applyFont="1" applyFill="1" applyBorder="1" applyAlignment="1" applyProtection="1">
      <alignment horizontal="center"/>
      <protection locked="0"/>
    </xf>
    <xf numFmtId="179" fontId="3" fillId="34" borderId="34" xfId="0" applyNumberFormat="1" applyFont="1" applyFill="1" applyBorder="1" applyAlignment="1" applyProtection="1">
      <alignment horizontal="center"/>
      <protection locked="0"/>
    </xf>
    <xf numFmtId="179" fontId="3" fillId="34" borderId="31" xfId="0" applyNumberFormat="1" applyFont="1" applyFill="1" applyBorder="1" applyAlignment="1" applyProtection="1">
      <alignment horizontal="center"/>
      <protection locked="0"/>
    </xf>
    <xf numFmtId="3" fontId="3" fillId="33" borderId="20" xfId="0" applyNumberFormat="1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>
      <alignment horizontal="left"/>
    </xf>
    <xf numFmtId="179" fontId="4" fillId="34" borderId="21" xfId="0" applyNumberFormat="1" applyFont="1" applyFill="1" applyBorder="1" applyAlignment="1" applyProtection="1">
      <alignment horizontal="center"/>
      <protection locked="0"/>
    </xf>
    <xf numFmtId="179" fontId="4" fillId="34" borderId="15" xfId="0" applyNumberFormat="1" applyFont="1" applyFill="1" applyBorder="1" applyAlignment="1" applyProtection="1">
      <alignment horizontal="center"/>
      <protection locked="0"/>
    </xf>
    <xf numFmtId="179" fontId="4" fillId="34" borderId="22" xfId="0" applyNumberFormat="1" applyFont="1" applyFill="1" applyBorder="1" applyAlignment="1" applyProtection="1">
      <alignment horizontal="center"/>
      <protection locked="0"/>
    </xf>
    <xf numFmtId="179" fontId="4" fillId="34" borderId="12" xfId="0" applyNumberFormat="1" applyFont="1" applyFill="1" applyBorder="1" applyAlignment="1" applyProtection="1">
      <alignment horizontal="center"/>
      <protection locked="0"/>
    </xf>
    <xf numFmtId="179" fontId="4" fillId="34" borderId="13" xfId="0" applyNumberFormat="1" applyFont="1" applyFill="1" applyBorder="1" applyAlignment="1" applyProtection="1">
      <alignment horizontal="center"/>
      <protection locked="0"/>
    </xf>
    <xf numFmtId="179" fontId="4" fillId="34" borderId="20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3" fontId="9" fillId="33" borderId="36" xfId="0" applyNumberFormat="1" applyFont="1" applyFill="1" applyBorder="1" applyAlignment="1">
      <alignment vertical="top" wrapText="1"/>
    </xf>
    <xf numFmtId="3" fontId="9" fillId="33" borderId="3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38" xfId="0" applyFont="1" applyFill="1" applyBorder="1" applyAlignment="1">
      <alignment horizontal="center"/>
    </xf>
    <xf numFmtId="1" fontId="7" fillId="33" borderId="39" xfId="0" applyNumberFormat="1" applyFont="1" applyFill="1" applyBorder="1" applyAlignment="1">
      <alignment horizontal="center" readingOrder="2"/>
    </xf>
    <xf numFmtId="1" fontId="7" fillId="33" borderId="40" xfId="0" applyNumberFormat="1" applyFont="1" applyFill="1" applyBorder="1" applyAlignment="1">
      <alignment horizontal="center" readingOrder="2"/>
    </xf>
    <xf numFmtId="1" fontId="7" fillId="33" borderId="41" xfId="0" applyNumberFormat="1" applyFont="1" applyFill="1" applyBorder="1" applyAlignment="1">
      <alignment horizontal="center" readingOrder="2"/>
    </xf>
    <xf numFmtId="0" fontId="12" fillId="33" borderId="42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left" vertical="center" textRotation="90"/>
    </xf>
    <xf numFmtId="0" fontId="12" fillId="33" borderId="43" xfId="0" applyFont="1" applyFill="1" applyBorder="1" applyAlignment="1">
      <alignment horizontal="left" vertical="center" textRotation="90"/>
    </xf>
    <xf numFmtId="0" fontId="12" fillId="33" borderId="42" xfId="0" applyFont="1" applyFill="1" applyBorder="1" applyAlignment="1">
      <alignment horizontal="right" vertical="center" textRotation="90"/>
    </xf>
    <xf numFmtId="0" fontId="12" fillId="33" borderId="10" xfId="0" applyFont="1" applyFill="1" applyBorder="1" applyAlignment="1">
      <alignment horizontal="right" vertical="center" textRotation="90"/>
    </xf>
    <xf numFmtId="0" fontId="12" fillId="33" borderId="43" xfId="0" applyFont="1" applyFill="1" applyBorder="1" applyAlignment="1">
      <alignment horizontal="right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ra.s\Desktop\&#1582;&#1575;&#1589;%20&#1593;&#1605;&#1604;\&#1578;&#1602;&#1585;&#1610;&#1585;%20&#1575;&#1604;&#1575;&#1605;&#1610;&#1606;%20&#1575;&#1604;&#1593;&#1575;&#1605;\arr%20by%20nationality%20by%20month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2">
          <cell r="D42">
            <v>1.640885714285714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2"/>
  <sheetViews>
    <sheetView rightToLeft="1" tabSelected="1" zoomScalePageLayoutView="0" workbookViewId="0" topLeftCell="A1">
      <pane xSplit="1440" ySplit="3375" topLeftCell="A43" activePane="bottomRight" state="split"/>
      <selection pane="topLeft" activeCell="A1" sqref="A1:IV16384"/>
      <selection pane="topRight" activeCell="H4" sqref="H4"/>
      <selection pane="bottomLeft" activeCell="A94" sqref="A94:IV94"/>
      <selection pane="bottomRight" activeCell="I51" sqref="I51"/>
    </sheetView>
  </sheetViews>
  <sheetFormatPr defaultColWidth="9.140625" defaultRowHeight="12.75"/>
  <cols>
    <col min="1" max="1" width="8.00390625" style="14" customWidth="1"/>
    <col min="2" max="2" width="8.57421875" style="15" customWidth="1"/>
    <col min="3" max="3" width="9.140625" style="15" customWidth="1"/>
    <col min="4" max="4" width="9.28125" style="15" customWidth="1"/>
    <col min="5" max="5" width="8.57421875" style="15" customWidth="1"/>
    <col min="6" max="6" width="10.140625" style="15" customWidth="1"/>
    <col min="7" max="7" width="8.7109375" style="15" customWidth="1"/>
    <col min="8" max="8" width="8.140625" style="15" customWidth="1"/>
    <col min="9" max="9" width="9.421875" style="15" customWidth="1"/>
    <col min="10" max="10" width="11.00390625" style="15" customWidth="1"/>
    <col min="11" max="11" width="9.421875" style="16" customWidth="1"/>
    <col min="12" max="47" width="9.140625" style="21" customWidth="1"/>
    <col min="48" max="48" width="9.140625" style="22" customWidth="1"/>
    <col min="49" max="16384" width="9.140625" style="1" customWidth="1"/>
  </cols>
  <sheetData>
    <row r="1" spans="1:48" s="37" customFormat="1" ht="20.25" customHeight="1">
      <c r="A1" s="146" t="s">
        <v>241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6"/>
    </row>
    <row r="2" spans="1:48" s="37" customFormat="1" ht="16.5" thickBot="1">
      <c r="A2" s="147" t="s">
        <v>242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6"/>
    </row>
    <row r="3" spans="1:48" s="74" customFormat="1" ht="36.75" customHeight="1" thickBot="1">
      <c r="A3" s="151" t="s">
        <v>115</v>
      </c>
      <c r="B3" s="148">
        <v>2009</v>
      </c>
      <c r="C3" s="149"/>
      <c r="D3" s="150"/>
      <c r="E3" s="148">
        <v>2010</v>
      </c>
      <c r="F3" s="149"/>
      <c r="G3" s="150"/>
      <c r="I3" s="142"/>
      <c r="J3" s="143" t="s">
        <v>240</v>
      </c>
      <c r="K3" s="154" t="s">
        <v>7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71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3"/>
    </row>
    <row r="4" spans="1:48" s="81" customFormat="1" ht="45" customHeight="1">
      <c r="A4" s="152"/>
      <c r="B4" s="75" t="s">
        <v>118</v>
      </c>
      <c r="C4" s="76" t="s">
        <v>116</v>
      </c>
      <c r="D4" s="77" t="s">
        <v>117</v>
      </c>
      <c r="E4" s="75" t="s">
        <v>118</v>
      </c>
      <c r="F4" s="76" t="s">
        <v>116</v>
      </c>
      <c r="G4" s="77" t="s">
        <v>117</v>
      </c>
      <c r="H4" s="75" t="s">
        <v>118</v>
      </c>
      <c r="I4" s="76" t="s">
        <v>116</v>
      </c>
      <c r="J4" s="77" t="s">
        <v>117</v>
      </c>
      <c r="K4" s="155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1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80"/>
    </row>
    <row r="5" spans="1:48" s="81" customFormat="1" ht="37.5" customHeight="1" thickBot="1">
      <c r="A5" s="153"/>
      <c r="B5" s="67" t="s">
        <v>232</v>
      </c>
      <c r="C5" s="54" t="s">
        <v>119</v>
      </c>
      <c r="D5" s="68" t="s">
        <v>120</v>
      </c>
      <c r="E5" s="67" t="s">
        <v>232</v>
      </c>
      <c r="F5" s="54" t="s">
        <v>119</v>
      </c>
      <c r="G5" s="68" t="s">
        <v>120</v>
      </c>
      <c r="H5" s="67" t="s">
        <v>232</v>
      </c>
      <c r="I5" s="54" t="s">
        <v>119</v>
      </c>
      <c r="J5" s="68" t="s">
        <v>120</v>
      </c>
      <c r="K5" s="156"/>
      <c r="L5" s="26"/>
      <c r="M5" s="26"/>
      <c r="N5" s="23"/>
      <c r="O5" s="24"/>
      <c r="P5" s="24"/>
      <c r="Q5" s="25"/>
      <c r="R5" s="24"/>
      <c r="S5" s="24"/>
      <c r="T5" s="25"/>
      <c r="U5" s="24"/>
      <c r="V5" s="24"/>
      <c r="W5" s="25"/>
      <c r="X5" s="24"/>
      <c r="Y5" s="71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80"/>
    </row>
    <row r="6" spans="1:14" ht="13.5" customHeight="1">
      <c r="A6" s="2" t="s">
        <v>8</v>
      </c>
      <c r="B6" s="63">
        <v>2113.25</v>
      </c>
      <c r="C6" s="116">
        <v>561.75</v>
      </c>
      <c r="D6" s="64">
        <f>SUM(B6:C6)</f>
        <v>2675</v>
      </c>
      <c r="E6" s="63">
        <v>2453.74</v>
      </c>
      <c r="F6" s="116">
        <v>652.26</v>
      </c>
      <c r="G6" s="64">
        <f>SUM(E6:F6)</f>
        <v>3106</v>
      </c>
      <c r="H6" s="118">
        <f>(E6-B6)/B6</f>
        <v>0.1611214953271027</v>
      </c>
      <c r="I6" s="123">
        <f>(F6-C6)/C6</f>
        <v>0.1611214953271028</v>
      </c>
      <c r="J6" s="124">
        <f>(G6-D6)/D6</f>
        <v>0.1611214953271028</v>
      </c>
      <c r="K6" s="31" t="s">
        <v>121</v>
      </c>
      <c r="L6" s="88"/>
      <c r="M6" s="115"/>
      <c r="N6" s="88"/>
    </row>
    <row r="7" spans="1:11" ht="12.75">
      <c r="A7" s="2" t="s">
        <v>9</v>
      </c>
      <c r="B7" s="65">
        <v>97.16999999999999</v>
      </c>
      <c r="C7" s="28">
        <v>25.83</v>
      </c>
      <c r="D7" s="66">
        <f>SUM(B7:C7)</f>
        <v>122.99999999999999</v>
      </c>
      <c r="E7" s="65">
        <v>159.58</v>
      </c>
      <c r="F7" s="28">
        <v>42.42</v>
      </c>
      <c r="G7" s="66">
        <f>SUM(E7:F7)</f>
        <v>202</v>
      </c>
      <c r="H7" s="119">
        <f aca="true" t="shared" si="0" ref="H7:H17">(E7-B7)/B7</f>
        <v>0.642276422764228</v>
      </c>
      <c r="I7" s="125">
        <f aca="true" t="shared" si="1" ref="I7:I17">(F7-C7)/C7</f>
        <v>0.6422764227642278</v>
      </c>
      <c r="J7" s="126">
        <f aca="true" t="shared" si="2" ref="J7:J17">(G7-D7)/D7</f>
        <v>0.6422764227642278</v>
      </c>
      <c r="K7" s="31" t="s">
        <v>122</v>
      </c>
    </row>
    <row r="8" spans="1:11" ht="12.75">
      <c r="A8" s="2" t="s">
        <v>10</v>
      </c>
      <c r="B8" s="65">
        <v>91.63999999999999</v>
      </c>
      <c r="C8" s="28">
        <v>24.360000000000003</v>
      </c>
      <c r="D8" s="66">
        <f aca="true" t="shared" si="3" ref="D8:D53">SUM(B8:C8)</f>
        <v>115.99999999999999</v>
      </c>
      <c r="E8" s="65">
        <v>132.72</v>
      </c>
      <c r="F8" s="28">
        <v>35.28</v>
      </c>
      <c r="G8" s="66">
        <f aca="true" t="shared" si="4" ref="G8:G53">SUM(E8:F8)</f>
        <v>168</v>
      </c>
      <c r="H8" s="119">
        <f t="shared" si="0"/>
        <v>0.44827586206896575</v>
      </c>
      <c r="I8" s="125">
        <f t="shared" si="1"/>
        <v>0.4482758620689654</v>
      </c>
      <c r="J8" s="126">
        <f t="shared" si="2"/>
        <v>0.4482758620689657</v>
      </c>
      <c r="K8" s="31" t="s">
        <v>123</v>
      </c>
    </row>
    <row r="9" spans="1:11" ht="12.75">
      <c r="A9" s="2" t="s">
        <v>11</v>
      </c>
      <c r="B9" s="65">
        <v>8072.289621625932</v>
      </c>
      <c r="C9" s="28">
        <v>423.9504</v>
      </c>
      <c r="D9" s="66">
        <f t="shared" si="3"/>
        <v>8496.240021625932</v>
      </c>
      <c r="E9" s="65">
        <v>8516.949643156175</v>
      </c>
      <c r="F9" s="28">
        <v>447.3036</v>
      </c>
      <c r="G9" s="66">
        <f t="shared" si="4"/>
        <v>8964.253243156174</v>
      </c>
      <c r="H9" s="119">
        <f t="shared" si="0"/>
        <v>0.055084745762711905</v>
      </c>
      <c r="I9" s="125">
        <f t="shared" si="1"/>
        <v>0.0550847457627119</v>
      </c>
      <c r="J9" s="126">
        <f t="shared" si="2"/>
        <v>0.055084745762711856</v>
      </c>
      <c r="K9" s="31" t="s">
        <v>124</v>
      </c>
    </row>
    <row r="10" spans="1:11" ht="12.75">
      <c r="A10" s="2" t="s">
        <v>12</v>
      </c>
      <c r="B10" s="65">
        <v>62.410000000000004</v>
      </c>
      <c r="C10" s="28">
        <v>16.59</v>
      </c>
      <c r="D10" s="66">
        <f t="shared" si="3"/>
        <v>79</v>
      </c>
      <c r="E10" s="65">
        <v>60.83</v>
      </c>
      <c r="F10" s="28">
        <v>16.17</v>
      </c>
      <c r="G10" s="66">
        <f t="shared" si="4"/>
        <v>77</v>
      </c>
      <c r="H10" s="119">
        <f t="shared" si="0"/>
        <v>-0.025316455696202618</v>
      </c>
      <c r="I10" s="125">
        <f t="shared" si="1"/>
        <v>-0.02531645569620242</v>
      </c>
      <c r="J10" s="126">
        <f t="shared" si="2"/>
        <v>-0.02531645569620253</v>
      </c>
      <c r="K10" s="31" t="s">
        <v>125</v>
      </c>
    </row>
    <row r="11" spans="1:11" ht="12.75">
      <c r="A11" s="2" t="s">
        <v>13</v>
      </c>
      <c r="B11" s="65">
        <v>192.76000000000002</v>
      </c>
      <c r="C11" s="28">
        <v>51.24</v>
      </c>
      <c r="D11" s="66">
        <f t="shared" si="3"/>
        <v>244.00000000000003</v>
      </c>
      <c r="E11" s="65">
        <v>372.88</v>
      </c>
      <c r="F11" s="28">
        <v>99.12</v>
      </c>
      <c r="G11" s="66">
        <f t="shared" si="4"/>
        <v>472</v>
      </c>
      <c r="H11" s="119">
        <f t="shared" si="0"/>
        <v>0.9344262295081965</v>
      </c>
      <c r="I11" s="125">
        <f t="shared" si="1"/>
        <v>0.9344262295081968</v>
      </c>
      <c r="J11" s="126">
        <f t="shared" si="2"/>
        <v>0.9344262295081965</v>
      </c>
      <c r="K11" s="31" t="s">
        <v>0</v>
      </c>
    </row>
    <row r="12" spans="1:11" ht="12.75">
      <c r="A12" s="2" t="s">
        <v>14</v>
      </c>
      <c r="B12" s="65">
        <v>485.84842000000003</v>
      </c>
      <c r="C12" s="28">
        <v>129.14958</v>
      </c>
      <c r="D12" s="66">
        <f t="shared" si="3"/>
        <v>614.998</v>
      </c>
      <c r="E12" s="65">
        <v>463.83112</v>
      </c>
      <c r="F12" s="28">
        <v>123.29688</v>
      </c>
      <c r="G12" s="66">
        <f t="shared" si="4"/>
        <v>587.128</v>
      </c>
      <c r="H12" s="119">
        <f t="shared" si="0"/>
        <v>-0.04531722054380671</v>
      </c>
      <c r="I12" s="125">
        <f t="shared" si="1"/>
        <v>-0.04531722054380653</v>
      </c>
      <c r="J12" s="126">
        <f t="shared" si="2"/>
        <v>-0.04531722054380665</v>
      </c>
      <c r="K12" s="31" t="s">
        <v>126</v>
      </c>
    </row>
    <row r="13" spans="1:11" ht="12.75">
      <c r="A13" s="2" t="s">
        <v>15</v>
      </c>
      <c r="B13" s="65">
        <v>27.65</v>
      </c>
      <c r="C13" s="28">
        <v>7.35</v>
      </c>
      <c r="D13" s="66">
        <f t="shared" si="3"/>
        <v>35</v>
      </c>
      <c r="E13" s="65">
        <v>92.43</v>
      </c>
      <c r="F13" s="28">
        <v>24.57</v>
      </c>
      <c r="G13" s="66">
        <f t="shared" si="4"/>
        <v>117</v>
      </c>
      <c r="H13" s="119">
        <f t="shared" si="0"/>
        <v>2.342857142857143</v>
      </c>
      <c r="I13" s="125">
        <f t="shared" si="1"/>
        <v>2.342857142857143</v>
      </c>
      <c r="J13" s="126">
        <f t="shared" si="2"/>
        <v>2.342857142857143</v>
      </c>
      <c r="K13" s="31" t="s">
        <v>1</v>
      </c>
    </row>
    <row r="14" spans="1:11" ht="18" customHeight="1">
      <c r="A14" s="2" t="s">
        <v>16</v>
      </c>
      <c r="B14" s="65">
        <v>233.84</v>
      </c>
      <c r="C14" s="28">
        <v>62.15999999999999</v>
      </c>
      <c r="D14" s="66">
        <f t="shared" si="3"/>
        <v>296</v>
      </c>
      <c r="E14" s="65">
        <v>282.03</v>
      </c>
      <c r="F14" s="28">
        <v>74.97</v>
      </c>
      <c r="G14" s="66">
        <f t="shared" si="4"/>
        <v>357</v>
      </c>
      <c r="H14" s="119">
        <f t="shared" si="0"/>
        <v>0.20608108108108095</v>
      </c>
      <c r="I14" s="125">
        <f t="shared" si="1"/>
        <v>0.20608108108108128</v>
      </c>
      <c r="J14" s="126">
        <f t="shared" si="2"/>
        <v>0.20608108108108109</v>
      </c>
      <c r="K14" s="31" t="s">
        <v>127</v>
      </c>
    </row>
    <row r="15" spans="1:11" ht="12.75">
      <c r="A15" s="2" t="s">
        <v>17</v>
      </c>
      <c r="B15" s="65">
        <v>447.93000000000006</v>
      </c>
      <c r="C15" s="28">
        <v>119.07</v>
      </c>
      <c r="D15" s="66">
        <f t="shared" si="3"/>
        <v>567</v>
      </c>
      <c r="E15" s="65">
        <v>292.3</v>
      </c>
      <c r="F15" s="28">
        <v>77.7</v>
      </c>
      <c r="G15" s="66">
        <f t="shared" si="4"/>
        <v>370</v>
      </c>
      <c r="H15" s="119">
        <f t="shared" si="0"/>
        <v>-0.3474426807760142</v>
      </c>
      <c r="I15" s="125">
        <f t="shared" si="1"/>
        <v>-0.34744268077601403</v>
      </c>
      <c r="J15" s="126">
        <f t="shared" si="2"/>
        <v>-0.3474426807760141</v>
      </c>
      <c r="K15" s="31" t="s">
        <v>128</v>
      </c>
    </row>
    <row r="16" spans="1:11" ht="12.75">
      <c r="A16" s="2" t="s">
        <v>18</v>
      </c>
      <c r="B16" s="65">
        <v>357.87</v>
      </c>
      <c r="C16" s="28">
        <v>95.13000000000001</v>
      </c>
      <c r="D16" s="66">
        <f t="shared" si="3"/>
        <v>453</v>
      </c>
      <c r="E16" s="65">
        <v>323.9</v>
      </c>
      <c r="F16" s="28">
        <v>86.1</v>
      </c>
      <c r="G16" s="66">
        <f t="shared" si="4"/>
        <v>410</v>
      </c>
      <c r="H16" s="119">
        <f>(E16-B16)/B16</f>
        <v>-0.09492273730684334</v>
      </c>
      <c r="I16" s="125">
        <f>(F16-C16)/C16</f>
        <v>-0.09492273730684342</v>
      </c>
      <c r="J16" s="126">
        <f>(G16-D16)/D16</f>
        <v>-0.09492273730684327</v>
      </c>
      <c r="K16" s="31" t="s">
        <v>129</v>
      </c>
    </row>
    <row r="17" spans="1:11" ht="12.75">
      <c r="A17" s="2" t="s">
        <v>19</v>
      </c>
      <c r="B17" s="29">
        <v>1060.5276</v>
      </c>
      <c r="C17" s="30">
        <v>281.9124</v>
      </c>
      <c r="D17" s="66">
        <f t="shared" si="3"/>
        <v>1342.4399999999998</v>
      </c>
      <c r="E17" s="29">
        <v>975.2787</v>
      </c>
      <c r="F17" s="30">
        <v>259.2513</v>
      </c>
      <c r="G17" s="66">
        <f t="shared" si="4"/>
        <v>1234.53</v>
      </c>
      <c r="H17" s="119">
        <f t="shared" si="0"/>
        <v>-0.08038348082595866</v>
      </c>
      <c r="I17" s="125">
        <f t="shared" si="1"/>
        <v>-0.08038348082595861</v>
      </c>
      <c r="J17" s="126">
        <f t="shared" si="2"/>
        <v>-0.0803834808259586</v>
      </c>
      <c r="K17" s="31" t="s">
        <v>130</v>
      </c>
    </row>
    <row r="18" spans="1:11" ht="12.75">
      <c r="A18" s="12" t="s">
        <v>20</v>
      </c>
      <c r="B18" s="52">
        <f>SUM(B6:B17)</f>
        <v>13243.185641625932</v>
      </c>
      <c r="C18" s="52">
        <f>SUM(C6:C17)</f>
        <v>1798.49238</v>
      </c>
      <c r="D18" s="53">
        <f>SUM(B18:C18)</f>
        <v>15041.678021625932</v>
      </c>
      <c r="E18" s="52">
        <f>SUM(E6:E17)</f>
        <v>14126.469463156174</v>
      </c>
      <c r="F18" s="40">
        <f>SUM(F6:F17)</f>
        <v>1938.44178</v>
      </c>
      <c r="G18" s="53">
        <f>SUM(E18:F18)</f>
        <v>16064.911243156173</v>
      </c>
      <c r="H18" s="120">
        <f>(E18-B18)/B18</f>
        <v>0.06669723172602121</v>
      </c>
      <c r="I18" s="127">
        <f>(F18-C18)/C18</f>
        <v>0.07781484178431726</v>
      </c>
      <c r="J18" s="128">
        <f>(G18-D18)/D18</f>
        <v>0.0680265340116378</v>
      </c>
      <c r="K18" s="70" t="s">
        <v>131</v>
      </c>
    </row>
    <row r="19" spans="1:11" ht="12.75">
      <c r="A19" s="2" t="s">
        <v>21</v>
      </c>
      <c r="B19" s="65">
        <v>155936.5129908456</v>
      </c>
      <c r="C19" s="28">
        <v>14118.775009154399</v>
      </c>
      <c r="D19" s="66">
        <f t="shared" si="3"/>
        <v>170055.288</v>
      </c>
      <c r="E19" s="65">
        <v>166595.57056516525</v>
      </c>
      <c r="F19" s="28">
        <v>15083.865434834737</v>
      </c>
      <c r="G19" s="66">
        <f t="shared" si="4"/>
        <v>181679.436</v>
      </c>
      <c r="H19" s="119">
        <f aca="true" t="shared" si="5" ref="H19:H28">(E19-B19)/B19</f>
        <v>0.06835511048618487</v>
      </c>
      <c r="I19" s="125">
        <f aca="true" t="shared" si="6" ref="I19:I28">(F19-C19)/C19</f>
        <v>0.06835511048618516</v>
      </c>
      <c r="J19" s="126">
        <f aca="true" t="shared" si="7" ref="J19:J28">(G19-D19)/D19</f>
        <v>0.06835511048618487</v>
      </c>
      <c r="K19" s="31" t="s">
        <v>132</v>
      </c>
    </row>
    <row r="20" spans="1:11" ht="12.75">
      <c r="A20" s="2" t="s">
        <v>22</v>
      </c>
      <c r="B20" s="65">
        <v>18681.79316784589</v>
      </c>
      <c r="C20" s="28">
        <v>14205.097832154106</v>
      </c>
      <c r="D20" s="66">
        <f t="shared" si="3"/>
        <v>32886.890999999996</v>
      </c>
      <c r="E20" s="65">
        <v>22233.309992706425</v>
      </c>
      <c r="F20" s="28">
        <v>16905.569007293576</v>
      </c>
      <c r="G20" s="66">
        <f t="shared" si="4"/>
        <v>39138.879</v>
      </c>
      <c r="H20" s="119">
        <f t="shared" si="5"/>
        <v>0.1901057780134947</v>
      </c>
      <c r="I20" s="125">
        <f t="shared" si="6"/>
        <v>0.19010577801349515</v>
      </c>
      <c r="J20" s="126">
        <f t="shared" si="7"/>
        <v>0.19010577801349496</v>
      </c>
      <c r="K20" s="31" t="s">
        <v>133</v>
      </c>
    </row>
    <row r="21" spans="1:11" ht="12.75">
      <c r="A21" s="2" t="s">
        <v>23</v>
      </c>
      <c r="B21" s="65">
        <v>2943.8876862072666</v>
      </c>
      <c r="C21" s="28">
        <v>1034.1123137927339</v>
      </c>
      <c r="D21" s="66">
        <f t="shared" si="3"/>
        <v>3978.0000000000005</v>
      </c>
      <c r="E21" s="65">
        <v>5067.068624298932</v>
      </c>
      <c r="F21" s="28">
        <v>1779.931375701068</v>
      </c>
      <c r="G21" s="66">
        <f t="shared" si="4"/>
        <v>6847</v>
      </c>
      <c r="H21" s="119">
        <f t="shared" si="5"/>
        <v>0.721216691804927</v>
      </c>
      <c r="I21" s="125">
        <f t="shared" si="6"/>
        <v>0.721216691804927</v>
      </c>
      <c r="J21" s="126">
        <f t="shared" si="7"/>
        <v>0.7212166918049269</v>
      </c>
      <c r="K21" s="31" t="s">
        <v>134</v>
      </c>
    </row>
    <row r="22" spans="1:11" ht="12.75">
      <c r="A22" s="2" t="s">
        <v>24</v>
      </c>
      <c r="B22" s="65">
        <v>4495.01777689922</v>
      </c>
      <c r="C22" s="28">
        <v>787.2762231007805</v>
      </c>
      <c r="D22" s="66">
        <f t="shared" si="3"/>
        <v>5282.294</v>
      </c>
      <c r="E22" s="65">
        <v>7872.210169251219</v>
      </c>
      <c r="F22" s="28">
        <v>1378.7718307487817</v>
      </c>
      <c r="G22" s="66">
        <f t="shared" si="4"/>
        <v>9250.982</v>
      </c>
      <c r="H22" s="119">
        <f t="shared" si="5"/>
        <v>0.7513190291945128</v>
      </c>
      <c r="I22" s="125">
        <f t="shared" si="6"/>
        <v>0.7513190291945129</v>
      </c>
      <c r="J22" s="126">
        <f t="shared" si="7"/>
        <v>0.7513190291945129</v>
      </c>
      <c r="K22" s="31" t="s">
        <v>135</v>
      </c>
    </row>
    <row r="23" spans="1:11" ht="12.75">
      <c r="A23" s="2" t="s">
        <v>25</v>
      </c>
      <c r="B23" s="65">
        <v>2111.456790123457</v>
      </c>
      <c r="C23" s="28">
        <v>1177.5432098765432</v>
      </c>
      <c r="D23" s="66">
        <f t="shared" si="3"/>
        <v>3289</v>
      </c>
      <c r="E23" s="65">
        <v>3133.4814814814813</v>
      </c>
      <c r="F23" s="28">
        <v>1747.5185185185185</v>
      </c>
      <c r="G23" s="66">
        <f t="shared" si="4"/>
        <v>4881</v>
      </c>
      <c r="H23" s="119">
        <f t="shared" si="5"/>
        <v>0.48403770142900565</v>
      </c>
      <c r="I23" s="125">
        <f t="shared" si="6"/>
        <v>0.48403770142900576</v>
      </c>
      <c r="J23" s="126">
        <f t="shared" si="7"/>
        <v>0.48403770142900576</v>
      </c>
      <c r="K23" s="31" t="s">
        <v>136</v>
      </c>
    </row>
    <row r="24" spans="1:11" ht="12.75">
      <c r="A24" s="2" t="s">
        <v>26</v>
      </c>
      <c r="B24" s="65">
        <v>74.9676506849315</v>
      </c>
      <c r="C24" s="28">
        <v>1488.6433493150687</v>
      </c>
      <c r="D24" s="66">
        <f t="shared" si="3"/>
        <v>1563.611</v>
      </c>
      <c r="E24" s="65">
        <v>109.06930136986298</v>
      </c>
      <c r="F24" s="28">
        <v>2165.804698630137</v>
      </c>
      <c r="G24" s="66">
        <f t="shared" si="4"/>
        <v>2274.874</v>
      </c>
      <c r="H24" s="119">
        <f t="shared" si="5"/>
        <v>0.4548848786558803</v>
      </c>
      <c r="I24" s="125">
        <f t="shared" si="6"/>
        <v>0.4548848786558803</v>
      </c>
      <c r="J24" s="126">
        <f t="shared" si="7"/>
        <v>0.4548848786558803</v>
      </c>
      <c r="K24" s="31" t="s">
        <v>137</v>
      </c>
    </row>
    <row r="25" spans="1:11" ht="12.75">
      <c r="A25" s="2" t="s">
        <v>27</v>
      </c>
      <c r="B25" s="65">
        <v>1244.3580000000002</v>
      </c>
      <c r="C25" s="28">
        <v>0</v>
      </c>
      <c r="D25" s="66">
        <f t="shared" si="3"/>
        <v>1244.3580000000002</v>
      </c>
      <c r="E25" s="65">
        <v>1720.6989999999998</v>
      </c>
      <c r="F25" s="28">
        <v>0</v>
      </c>
      <c r="G25" s="66">
        <f t="shared" si="4"/>
        <v>1720.6989999999998</v>
      </c>
      <c r="H25" s="119">
        <f t="shared" si="5"/>
        <v>0.38280060882800576</v>
      </c>
      <c r="I25" s="125" t="e">
        <f t="shared" si="6"/>
        <v>#DIV/0!</v>
      </c>
      <c r="J25" s="126">
        <f t="shared" si="7"/>
        <v>0.38280060882800576</v>
      </c>
      <c r="K25" s="31" t="s">
        <v>138</v>
      </c>
    </row>
    <row r="26" spans="1:11" ht="12.75">
      <c r="A26" s="2" t="s">
        <v>28</v>
      </c>
      <c r="B26" s="65">
        <v>766.2266181818181</v>
      </c>
      <c r="C26" s="28">
        <v>449.42138181818177</v>
      </c>
      <c r="D26" s="66">
        <f t="shared" si="3"/>
        <v>1215.648</v>
      </c>
      <c r="E26" s="65">
        <v>915.8063515151513</v>
      </c>
      <c r="F26" s="28">
        <v>537.1556484848484</v>
      </c>
      <c r="G26" s="66">
        <f t="shared" si="4"/>
        <v>1452.9619999999995</v>
      </c>
      <c r="H26" s="119">
        <f t="shared" si="5"/>
        <v>0.1952160493827158</v>
      </c>
      <c r="I26" s="125">
        <f t="shared" si="6"/>
        <v>0.19521604938271592</v>
      </c>
      <c r="J26" s="126">
        <f t="shared" si="7"/>
        <v>0.19521604938271575</v>
      </c>
      <c r="K26" s="31" t="s">
        <v>139</v>
      </c>
    </row>
    <row r="27" spans="1:11" ht="12.75">
      <c r="A27" s="2" t="s">
        <v>29</v>
      </c>
      <c r="B27" s="29">
        <v>3574.1999999999994</v>
      </c>
      <c r="C27" s="30">
        <v>865.8</v>
      </c>
      <c r="D27" s="66">
        <f t="shared" si="3"/>
        <v>4439.999999999999</v>
      </c>
      <c r="E27" s="29">
        <v>4830.805</v>
      </c>
      <c r="F27" s="30">
        <v>1170.195</v>
      </c>
      <c r="G27" s="66">
        <f t="shared" si="4"/>
        <v>6001</v>
      </c>
      <c r="H27" s="119">
        <f t="shared" si="5"/>
        <v>0.35157657657657687</v>
      </c>
      <c r="I27" s="125">
        <f t="shared" si="6"/>
        <v>0.3515765765765766</v>
      </c>
      <c r="J27" s="126">
        <f t="shared" si="7"/>
        <v>0.35157657657657687</v>
      </c>
      <c r="K27" s="32" t="s">
        <v>140</v>
      </c>
    </row>
    <row r="28" spans="1:11" ht="12.75">
      <c r="A28" s="34" t="s">
        <v>30</v>
      </c>
      <c r="B28" s="4">
        <f>SUM(B19:B27)</f>
        <v>189828.42068078823</v>
      </c>
      <c r="C28" s="4">
        <f>SUM(C19:C27)</f>
        <v>34126.66931921182</v>
      </c>
      <c r="D28" s="38">
        <f>SUM(B28:C28)</f>
        <v>223955.09000000005</v>
      </c>
      <c r="E28" s="4">
        <f>SUM(E19:E27)</f>
        <v>212478.02048578832</v>
      </c>
      <c r="F28" s="4">
        <f>SUM(F19:F27)</f>
        <v>40768.811514211666</v>
      </c>
      <c r="G28" s="38">
        <f>SUM(E28:F28)</f>
        <v>253246.832</v>
      </c>
      <c r="H28" s="120">
        <f t="shared" si="5"/>
        <v>0.11931616837863925</v>
      </c>
      <c r="I28" s="127">
        <f t="shared" si="6"/>
        <v>0.19463200855820445</v>
      </c>
      <c r="J28" s="128">
        <f t="shared" si="7"/>
        <v>0.13079292817144694</v>
      </c>
      <c r="K28" s="33" t="s">
        <v>229</v>
      </c>
    </row>
    <row r="29" spans="1:11" ht="12.75">
      <c r="A29" s="2" t="s">
        <v>31</v>
      </c>
      <c r="B29" s="65">
        <v>12506.279268739441</v>
      </c>
      <c r="C29" s="28">
        <v>245.52473126055745</v>
      </c>
      <c r="D29" s="66">
        <f t="shared" si="3"/>
        <v>12751.803999999998</v>
      </c>
      <c r="E29" s="65">
        <v>18545.742816920923</v>
      </c>
      <c r="F29" s="28">
        <v>364.0921830790752</v>
      </c>
      <c r="G29" s="66">
        <f t="shared" si="4"/>
        <v>18909.835</v>
      </c>
      <c r="H29" s="119">
        <f aca="true" t="shared" si="8" ref="H29:H45">(E29-B29)/B29</f>
        <v>0.4829144958627031</v>
      </c>
      <c r="I29" s="125">
        <f aca="true" t="shared" si="9" ref="I29:I45">(F29-C29)/C29</f>
        <v>0.4829144958627031</v>
      </c>
      <c r="J29" s="126">
        <f aca="true" t="shared" si="10" ref="J29:J45">(G29-D29)/D29</f>
        <v>0.4829144958627032</v>
      </c>
      <c r="K29" s="31" t="s">
        <v>141</v>
      </c>
    </row>
    <row r="30" spans="1:11" ht="12.75">
      <c r="A30" s="2" t="s">
        <v>32</v>
      </c>
      <c r="B30" s="65">
        <v>12593.888678649771</v>
      </c>
      <c r="C30" s="28">
        <v>99.04332135022531</v>
      </c>
      <c r="D30" s="66">
        <f t="shared" si="3"/>
        <v>12692.931999999997</v>
      </c>
      <c r="E30" s="65">
        <v>15128.162149788037</v>
      </c>
      <c r="F30" s="28">
        <v>118.97385021195959</v>
      </c>
      <c r="G30" s="66">
        <f t="shared" si="4"/>
        <v>15247.135999999997</v>
      </c>
      <c r="H30" s="119">
        <f t="shared" si="8"/>
        <v>0.20123041705415268</v>
      </c>
      <c r="I30" s="125">
        <f t="shared" si="9"/>
        <v>0.20123041705415237</v>
      </c>
      <c r="J30" s="126">
        <f t="shared" si="10"/>
        <v>0.20123041705415268</v>
      </c>
      <c r="K30" s="31" t="s">
        <v>142</v>
      </c>
    </row>
    <row r="31" spans="1:11" ht="12.75">
      <c r="A31" s="2" t="s">
        <v>33</v>
      </c>
      <c r="B31" s="65">
        <v>8297.37569783122</v>
      </c>
      <c r="C31" s="28">
        <v>821.6683021687818</v>
      </c>
      <c r="D31" s="66">
        <f t="shared" si="3"/>
        <v>9119.044000000002</v>
      </c>
      <c r="E31" s="65">
        <v>12264.715944867514</v>
      </c>
      <c r="F31" s="28">
        <v>1214.544055132487</v>
      </c>
      <c r="G31" s="66">
        <f t="shared" si="4"/>
        <v>13479.26</v>
      </c>
      <c r="H31" s="119">
        <f t="shared" si="8"/>
        <v>0.4781439808822064</v>
      </c>
      <c r="I31" s="125">
        <f t="shared" si="9"/>
        <v>0.4781439808822068</v>
      </c>
      <c r="J31" s="126">
        <f t="shared" si="10"/>
        <v>0.4781439808822063</v>
      </c>
      <c r="K31" s="31" t="s">
        <v>143</v>
      </c>
    </row>
    <row r="32" spans="1:11" ht="12.75">
      <c r="A32" s="2" t="s">
        <v>34</v>
      </c>
      <c r="B32" s="65">
        <v>1617.2741111111113</v>
      </c>
      <c r="C32" s="28">
        <v>62.52588888888888</v>
      </c>
      <c r="D32" s="66">
        <f t="shared" si="3"/>
        <v>1679.8000000000002</v>
      </c>
      <c r="E32" s="65">
        <v>2190.7507688888886</v>
      </c>
      <c r="F32" s="28">
        <v>84.69723111111111</v>
      </c>
      <c r="G32" s="66">
        <f t="shared" si="4"/>
        <v>2275.448</v>
      </c>
      <c r="H32" s="119">
        <f t="shared" si="8"/>
        <v>0.35459459459459425</v>
      </c>
      <c r="I32" s="125">
        <f t="shared" si="9"/>
        <v>0.35459459459459475</v>
      </c>
      <c r="J32" s="126">
        <f t="shared" si="10"/>
        <v>0.35459459459459436</v>
      </c>
      <c r="K32" s="31" t="s">
        <v>144</v>
      </c>
    </row>
    <row r="33" spans="1:11" ht="12.75">
      <c r="A33" s="2" t="s">
        <v>35</v>
      </c>
      <c r="B33" s="65">
        <v>199.88971428571426</v>
      </c>
      <c r="C33" s="28">
        <v>43.45428571428571</v>
      </c>
      <c r="D33" s="66">
        <f t="shared" si="3"/>
        <v>243.34399999999997</v>
      </c>
      <c r="E33" s="65">
        <v>327.43128571428565</v>
      </c>
      <c r="F33" s="28">
        <v>71.18071428571429</v>
      </c>
      <c r="G33" s="66">
        <f t="shared" si="4"/>
        <v>398.61199999999997</v>
      </c>
      <c r="H33" s="119">
        <f t="shared" si="8"/>
        <v>0.6380597014925372</v>
      </c>
      <c r="I33" s="125">
        <f t="shared" si="9"/>
        <v>0.6380597014925375</v>
      </c>
      <c r="J33" s="126">
        <f t="shared" si="10"/>
        <v>0.6380597014925374</v>
      </c>
      <c r="K33" s="31" t="s">
        <v>145</v>
      </c>
    </row>
    <row r="34" spans="1:11" ht="12.75" customHeight="1">
      <c r="A34" s="2" t="s">
        <v>227</v>
      </c>
      <c r="B34" s="65">
        <v>24.516</v>
      </c>
      <c r="C34" s="28">
        <v>0</v>
      </c>
      <c r="D34" s="66">
        <f t="shared" si="3"/>
        <v>24.516</v>
      </c>
      <c r="E34" s="65">
        <v>16.343999999999998</v>
      </c>
      <c r="F34" s="28">
        <v>0</v>
      </c>
      <c r="G34" s="66">
        <f t="shared" si="4"/>
        <v>16.343999999999998</v>
      </c>
      <c r="H34" s="119">
        <f t="shared" si="8"/>
        <v>-0.33333333333333337</v>
      </c>
      <c r="I34" s="125" t="e">
        <f t="shared" si="9"/>
        <v>#DIV/0!</v>
      </c>
      <c r="J34" s="126">
        <f t="shared" si="10"/>
        <v>-0.33333333333333337</v>
      </c>
      <c r="K34" s="31" t="s">
        <v>146</v>
      </c>
    </row>
    <row r="35" spans="1:11" ht="12.75">
      <c r="A35" s="2" t="s">
        <v>37</v>
      </c>
      <c r="B35" s="65">
        <v>39165.444547895924</v>
      </c>
      <c r="C35" s="28">
        <v>969.9714521040797</v>
      </c>
      <c r="D35" s="66">
        <f t="shared" si="3"/>
        <v>40135.416000000005</v>
      </c>
      <c r="E35" s="65">
        <v>44182.29326583146</v>
      </c>
      <c r="F35" s="28">
        <v>1094.2187341685408</v>
      </c>
      <c r="G35" s="66">
        <f t="shared" si="4"/>
        <v>45276.512</v>
      </c>
      <c r="H35" s="119">
        <f t="shared" si="8"/>
        <v>0.1280937514139631</v>
      </c>
      <c r="I35" s="125">
        <f t="shared" si="9"/>
        <v>0.12809375141396334</v>
      </c>
      <c r="J35" s="126">
        <f t="shared" si="10"/>
        <v>0.1280937514139631</v>
      </c>
      <c r="K35" s="31" t="s">
        <v>148</v>
      </c>
    </row>
    <row r="36" spans="1:11" ht="12.75">
      <c r="A36" s="2" t="s">
        <v>44</v>
      </c>
      <c r="B36" s="65">
        <v>25248.639221930058</v>
      </c>
      <c r="C36" s="28">
        <v>582.1447780699418</v>
      </c>
      <c r="D36" s="66">
        <f t="shared" si="3"/>
        <v>25830.784</v>
      </c>
      <c r="E36" s="65">
        <v>28256.50052406451</v>
      </c>
      <c r="F36" s="28">
        <v>651.4954759354873</v>
      </c>
      <c r="G36" s="66">
        <f t="shared" si="4"/>
        <v>28907.996</v>
      </c>
      <c r="H36" s="119">
        <f t="shared" si="8"/>
        <v>0.11912964004499434</v>
      </c>
      <c r="I36" s="125">
        <f t="shared" si="9"/>
        <v>0.11912964004499471</v>
      </c>
      <c r="J36" s="126">
        <f t="shared" si="10"/>
        <v>0.11912964004499436</v>
      </c>
      <c r="K36" s="31" t="s">
        <v>155</v>
      </c>
    </row>
    <row r="37" spans="1:11" ht="12.75">
      <c r="A37" s="2" t="s">
        <v>45</v>
      </c>
      <c r="B37" s="65">
        <v>6922.441787073951</v>
      </c>
      <c r="C37" s="28">
        <v>179.93421292605058</v>
      </c>
      <c r="D37" s="66">
        <f t="shared" si="3"/>
        <v>7102.376000000001</v>
      </c>
      <c r="E37" s="65">
        <v>11381.053615670035</v>
      </c>
      <c r="F37" s="28">
        <v>295.8263843299681</v>
      </c>
      <c r="G37" s="66">
        <f t="shared" si="4"/>
        <v>11676.880000000003</v>
      </c>
      <c r="H37" s="119">
        <f t="shared" si="8"/>
        <v>0.6440807977499361</v>
      </c>
      <c r="I37" s="125">
        <f t="shared" si="9"/>
        <v>0.6440807977499362</v>
      </c>
      <c r="J37" s="126">
        <f t="shared" si="10"/>
        <v>0.6440807977499362</v>
      </c>
      <c r="K37" s="31" t="s">
        <v>156</v>
      </c>
    </row>
    <row r="38" spans="1:11" ht="12.75">
      <c r="A38" s="2" t="s">
        <v>46</v>
      </c>
      <c r="B38" s="65">
        <v>2373.061375844975</v>
      </c>
      <c r="C38" s="28">
        <v>20.42662415502479</v>
      </c>
      <c r="D38" s="66">
        <f t="shared" si="3"/>
        <v>2393.488</v>
      </c>
      <c r="E38" s="65">
        <v>4573.274578639027</v>
      </c>
      <c r="F38" s="28">
        <v>39.36542136097342</v>
      </c>
      <c r="G38" s="66">
        <f t="shared" si="4"/>
        <v>4612.64</v>
      </c>
      <c r="H38" s="119">
        <f t="shared" si="8"/>
        <v>0.9271623672230657</v>
      </c>
      <c r="I38" s="125">
        <f t="shared" si="9"/>
        <v>0.9271623672230653</v>
      </c>
      <c r="J38" s="126">
        <f t="shared" si="10"/>
        <v>0.9271623672230656</v>
      </c>
      <c r="K38" s="31" t="s">
        <v>157</v>
      </c>
    </row>
    <row r="39" spans="1:11" ht="12.75">
      <c r="A39" s="2" t="s">
        <v>47</v>
      </c>
      <c r="B39" s="65">
        <v>2651.36</v>
      </c>
      <c r="C39" s="28">
        <v>0</v>
      </c>
      <c r="D39" s="66">
        <f t="shared" si="3"/>
        <v>2651.36</v>
      </c>
      <c r="E39" s="65">
        <v>3863.54</v>
      </c>
      <c r="F39" s="28">
        <v>0</v>
      </c>
      <c r="G39" s="66">
        <f t="shared" si="4"/>
        <v>3863.54</v>
      </c>
      <c r="H39" s="119">
        <f t="shared" si="8"/>
        <v>0.45719178082191775</v>
      </c>
      <c r="I39" s="125" t="e">
        <f t="shared" si="9"/>
        <v>#DIV/0!</v>
      </c>
      <c r="J39" s="126">
        <f t="shared" si="10"/>
        <v>0.45719178082191775</v>
      </c>
      <c r="K39" s="31" t="s">
        <v>158</v>
      </c>
    </row>
    <row r="40" spans="1:11" ht="12.75">
      <c r="A40" s="2" t="s">
        <v>48</v>
      </c>
      <c r="B40" s="65">
        <v>136.2</v>
      </c>
      <c r="C40" s="28">
        <v>0</v>
      </c>
      <c r="D40" s="66">
        <f t="shared" si="3"/>
        <v>136.2</v>
      </c>
      <c r="E40" s="65">
        <v>202.48399999999998</v>
      </c>
      <c r="F40" s="28">
        <v>0</v>
      </c>
      <c r="G40" s="66">
        <f t="shared" si="4"/>
        <v>202.48399999999998</v>
      </c>
      <c r="H40" s="119">
        <f t="shared" si="8"/>
        <v>0.48666666666666664</v>
      </c>
      <c r="I40" s="125" t="e">
        <f t="shared" si="9"/>
        <v>#DIV/0!</v>
      </c>
      <c r="J40" s="126">
        <f t="shared" si="10"/>
        <v>0.48666666666666664</v>
      </c>
      <c r="K40" s="31" t="s">
        <v>159</v>
      </c>
    </row>
    <row r="41" spans="1:11" ht="12.75">
      <c r="A41" s="2" t="s">
        <v>49</v>
      </c>
      <c r="B41" s="65">
        <v>21619.520042737156</v>
      </c>
      <c r="C41" s="28">
        <v>1728.7919572628423</v>
      </c>
      <c r="D41" s="66">
        <f t="shared" si="3"/>
        <v>23348.311999999998</v>
      </c>
      <c r="E41" s="65">
        <v>26485.887858221435</v>
      </c>
      <c r="F41" s="28">
        <v>2117.9281417785664</v>
      </c>
      <c r="G41" s="66">
        <f t="shared" si="4"/>
        <v>28603.816000000003</v>
      </c>
      <c r="H41" s="119">
        <f t="shared" si="8"/>
        <v>0.2250913899043324</v>
      </c>
      <c r="I41" s="125">
        <f t="shared" si="9"/>
        <v>0.22509138990433225</v>
      </c>
      <c r="J41" s="126">
        <f t="shared" si="10"/>
        <v>0.22509138990433247</v>
      </c>
      <c r="K41" s="31" t="s">
        <v>160</v>
      </c>
    </row>
    <row r="42" spans="1:11" ht="12.75">
      <c r="A42" s="2" t="s">
        <v>50</v>
      </c>
      <c r="B42" s="65">
        <v>4331.842815999999</v>
      </c>
      <c r="C42" s="28">
        <v>346.173184</v>
      </c>
      <c r="D42" s="66">
        <f t="shared" si="3"/>
        <v>4678.016</v>
      </c>
      <c r="E42" s="65">
        <v>5250.845960000001</v>
      </c>
      <c r="F42" s="28">
        <v>419.61404000000005</v>
      </c>
      <c r="G42" s="66">
        <f t="shared" si="4"/>
        <v>5670.460000000001</v>
      </c>
      <c r="H42" s="119">
        <f t="shared" si="8"/>
        <v>0.21215062111801272</v>
      </c>
      <c r="I42" s="125">
        <f t="shared" si="9"/>
        <v>0.21215062111801258</v>
      </c>
      <c r="J42" s="126">
        <f t="shared" si="10"/>
        <v>0.21215062111801272</v>
      </c>
      <c r="K42" s="31" t="s">
        <v>161</v>
      </c>
    </row>
    <row r="43" spans="1:11" ht="12.75">
      <c r="A43" s="2" t="s">
        <v>51</v>
      </c>
      <c r="B43" s="65">
        <v>347.25370399999997</v>
      </c>
      <c r="C43" s="28">
        <v>27.750296</v>
      </c>
      <c r="D43" s="66">
        <f t="shared" si="3"/>
        <v>375.00399999999996</v>
      </c>
      <c r="E43" s="65">
        <v>450.6730879999999</v>
      </c>
      <c r="F43" s="28">
        <v>36.014911999999995</v>
      </c>
      <c r="G43" s="66">
        <f t="shared" si="4"/>
        <v>486.6879999999999</v>
      </c>
      <c r="H43" s="119">
        <f t="shared" si="8"/>
        <v>0.29782082324455184</v>
      </c>
      <c r="I43" s="125">
        <f t="shared" si="9"/>
        <v>0.29782082324455195</v>
      </c>
      <c r="J43" s="126">
        <f t="shared" si="10"/>
        <v>0.29782082324455184</v>
      </c>
      <c r="K43" s="31" t="s">
        <v>162</v>
      </c>
    </row>
    <row r="44" spans="1:11" ht="12.75">
      <c r="A44" s="2" t="s">
        <v>52</v>
      </c>
      <c r="B44" s="29">
        <v>351.8954</v>
      </c>
      <c r="C44" s="30">
        <v>170.20459999999997</v>
      </c>
      <c r="D44" s="66">
        <f t="shared" si="3"/>
        <v>522.0999999999999</v>
      </c>
      <c r="E44" s="29">
        <v>440.6342400000001</v>
      </c>
      <c r="F44" s="30">
        <v>213.12576</v>
      </c>
      <c r="G44" s="66">
        <f t="shared" si="4"/>
        <v>653.7600000000001</v>
      </c>
      <c r="H44" s="119">
        <f t="shared" si="8"/>
        <v>0.2521739130434785</v>
      </c>
      <c r="I44" s="125">
        <f t="shared" si="9"/>
        <v>0.2521739130434786</v>
      </c>
      <c r="J44" s="126">
        <f t="shared" si="10"/>
        <v>0.2521739130434787</v>
      </c>
      <c r="K44" s="31" t="s">
        <v>163</v>
      </c>
    </row>
    <row r="45" spans="1:48" s="112" customFormat="1" ht="12.75">
      <c r="A45" s="12" t="s">
        <v>236</v>
      </c>
      <c r="B45" s="109">
        <f>SUM(B29:B44)</f>
        <v>138386.88236609934</v>
      </c>
      <c r="C45" s="109">
        <f>SUM(C29:C44)</f>
        <v>5297.613633900679</v>
      </c>
      <c r="D45" s="113">
        <f>SUM(B45:C45)</f>
        <v>143684.496</v>
      </c>
      <c r="E45" s="109">
        <f>SUM(E29:E44)</f>
        <v>173560.33409660612</v>
      </c>
      <c r="F45" s="122">
        <f>SUM(F29:F44)</f>
        <v>6721.076903393883</v>
      </c>
      <c r="G45" s="113">
        <f>SUM(E45:F45)</f>
        <v>180281.411</v>
      </c>
      <c r="H45" s="120">
        <f t="shared" si="8"/>
        <v>0.2541675275078184</v>
      </c>
      <c r="I45" s="127">
        <f t="shared" si="9"/>
        <v>0.26869895916609077</v>
      </c>
      <c r="J45" s="128">
        <f t="shared" si="10"/>
        <v>0.2547032979814327</v>
      </c>
      <c r="K45" s="70" t="s">
        <v>235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1"/>
    </row>
    <row r="46" spans="1:48" s="99" customFormat="1" ht="12.75">
      <c r="A46" s="92" t="s">
        <v>43</v>
      </c>
      <c r="B46" s="93">
        <v>1786.263</v>
      </c>
      <c r="C46" s="94">
        <v>152.31699999999998</v>
      </c>
      <c r="D46" s="95">
        <f t="shared" si="3"/>
        <v>1938.58</v>
      </c>
      <c r="E46" s="93">
        <v>2372.7596571428567</v>
      </c>
      <c r="F46" s="94">
        <v>202.32834285714281</v>
      </c>
      <c r="G46" s="95">
        <f t="shared" si="4"/>
        <v>2575.0879999999993</v>
      </c>
      <c r="H46" s="119">
        <f aca="true" t="shared" si="11" ref="H46:J49">(E46-B46)/B46</f>
        <v>0.32833723653395763</v>
      </c>
      <c r="I46" s="125">
        <f t="shared" si="11"/>
        <v>0.32833723653395774</v>
      </c>
      <c r="J46" s="126">
        <f t="shared" si="11"/>
        <v>0.3283372365339575</v>
      </c>
      <c r="K46" s="96" t="s">
        <v>154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8"/>
    </row>
    <row r="47" spans="1:48" s="99" customFormat="1" ht="12.75">
      <c r="A47" s="92" t="s">
        <v>41</v>
      </c>
      <c r="B47" s="93">
        <v>7238.860396653685</v>
      </c>
      <c r="C47" s="94">
        <v>120.47960334631472</v>
      </c>
      <c r="D47" s="95">
        <f t="shared" si="3"/>
        <v>7359.339999999999</v>
      </c>
      <c r="E47" s="93">
        <v>6682.437197749892</v>
      </c>
      <c r="F47" s="94">
        <v>111.21880225010818</v>
      </c>
      <c r="G47" s="95">
        <f t="shared" si="4"/>
        <v>6793.656000000001</v>
      </c>
      <c r="H47" s="119">
        <f t="shared" si="11"/>
        <v>-0.07686613201727317</v>
      </c>
      <c r="I47" s="125">
        <f t="shared" si="11"/>
        <v>-0.07686613201727319</v>
      </c>
      <c r="J47" s="126">
        <f t="shared" si="11"/>
        <v>-0.07686613201727308</v>
      </c>
      <c r="K47" s="96" t="s">
        <v>152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8"/>
    </row>
    <row r="48" spans="1:48" s="99" customFormat="1" ht="12.75">
      <c r="A48" s="92" t="s">
        <v>36</v>
      </c>
      <c r="B48" s="93">
        <v>29759.96604310089</v>
      </c>
      <c r="C48" s="94">
        <v>1167.4219568991136</v>
      </c>
      <c r="D48" s="95">
        <f t="shared" si="3"/>
        <v>30927.388000000003</v>
      </c>
      <c r="E48" s="93">
        <v>50994.9918706316</v>
      </c>
      <c r="F48" s="94">
        <v>2000.4281293683912</v>
      </c>
      <c r="G48" s="95">
        <f t="shared" si="4"/>
        <v>52995.41999999999</v>
      </c>
      <c r="H48" s="119">
        <f t="shared" si="11"/>
        <v>0.7135433486979239</v>
      </c>
      <c r="I48" s="125">
        <f t="shared" si="11"/>
        <v>0.7135433486979245</v>
      </c>
      <c r="J48" s="126">
        <f t="shared" si="11"/>
        <v>0.7135433486979239</v>
      </c>
      <c r="K48" s="96" t="s">
        <v>147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8"/>
    </row>
    <row r="49" spans="1:48" s="99" customFormat="1" ht="12.75">
      <c r="A49" s="100" t="s">
        <v>40</v>
      </c>
      <c r="B49" s="101">
        <v>1216.2409542717658</v>
      </c>
      <c r="C49" s="117">
        <v>22.271045728234334</v>
      </c>
      <c r="D49" s="102">
        <f t="shared" si="3"/>
        <v>1238.5120000000002</v>
      </c>
      <c r="E49" s="101">
        <v>1008.4813191212369</v>
      </c>
      <c r="F49" s="117">
        <v>18.466680878763224</v>
      </c>
      <c r="G49" s="102">
        <f t="shared" si="4"/>
        <v>1026.948</v>
      </c>
      <c r="H49" s="129">
        <f t="shared" si="11"/>
        <v>-0.17082111436950145</v>
      </c>
      <c r="I49" s="130">
        <f t="shared" si="11"/>
        <v>-0.1708211143695013</v>
      </c>
      <c r="J49" s="131">
        <f t="shared" si="11"/>
        <v>-0.1708211143695015</v>
      </c>
      <c r="K49" s="103" t="s">
        <v>151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8"/>
    </row>
    <row r="50" spans="1:11" ht="12.75">
      <c r="A50" s="18" t="s">
        <v>220</v>
      </c>
      <c r="B50" s="49"/>
      <c r="C50" s="49">
        <f>C46-'[1]Sheet1'!$D$42</f>
        <v>150.67611428571428</v>
      </c>
      <c r="D50" s="48"/>
      <c r="E50" s="49"/>
      <c r="F50" s="49">
        <f>F46-'[1]Sheet1'!$D$42</f>
        <v>200.6874571428571</v>
      </c>
      <c r="G50" s="48"/>
      <c r="H50" s="121"/>
      <c r="I50" s="121"/>
      <c r="J50" s="121"/>
      <c r="K50" s="20" t="s">
        <v>221</v>
      </c>
    </row>
    <row r="51" spans="1:48" s="99" customFormat="1" ht="12.75">
      <c r="A51" s="92" t="s">
        <v>42</v>
      </c>
      <c r="B51" s="93">
        <v>4020.623999999999</v>
      </c>
      <c r="C51" s="94">
        <v>0</v>
      </c>
      <c r="D51" s="95">
        <f t="shared" si="3"/>
        <v>4020.623999999999</v>
      </c>
      <c r="E51" s="93">
        <v>5734.927999999999</v>
      </c>
      <c r="F51" s="94">
        <v>0</v>
      </c>
      <c r="G51" s="95">
        <f t="shared" si="4"/>
        <v>5734.927999999999</v>
      </c>
      <c r="H51" s="119">
        <f aca="true" t="shared" si="12" ref="H51:J55">(E51-B51)/B51</f>
        <v>0.42637759710930456</v>
      </c>
      <c r="I51" s="125" t="e">
        <f t="shared" si="12"/>
        <v>#DIV/0!</v>
      </c>
      <c r="J51" s="126">
        <f t="shared" si="12"/>
        <v>0.42637759710930456</v>
      </c>
      <c r="K51" s="96" t="s">
        <v>153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8"/>
    </row>
    <row r="52" spans="1:48" s="99" customFormat="1" ht="12.75">
      <c r="A52" s="92" t="s">
        <v>38</v>
      </c>
      <c r="B52" s="93">
        <v>12396.063457503964</v>
      </c>
      <c r="C52" s="94">
        <v>1236.6485424960347</v>
      </c>
      <c r="D52" s="95">
        <f t="shared" si="3"/>
        <v>13632.712</v>
      </c>
      <c r="E52" s="93">
        <v>18982.96863027382</v>
      </c>
      <c r="F52" s="94">
        <v>1893.767369726177</v>
      </c>
      <c r="G52" s="95">
        <f t="shared" si="4"/>
        <v>20876.735999999997</v>
      </c>
      <c r="H52" s="119">
        <f t="shared" si="12"/>
        <v>0.5313707206607166</v>
      </c>
      <c r="I52" s="125">
        <f t="shared" si="12"/>
        <v>0.5313707206607163</v>
      </c>
      <c r="J52" s="126">
        <f t="shared" si="12"/>
        <v>0.5313707206607166</v>
      </c>
      <c r="K52" s="96" t="s">
        <v>149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8"/>
    </row>
    <row r="53" spans="1:48" s="99" customFormat="1" ht="12.75">
      <c r="A53" s="92" t="s">
        <v>39</v>
      </c>
      <c r="B53" s="93">
        <v>15360.080878098242</v>
      </c>
      <c r="C53" s="94">
        <v>132.21512190175756</v>
      </c>
      <c r="D53" s="95">
        <f t="shared" si="3"/>
        <v>15492.296</v>
      </c>
      <c r="E53" s="93">
        <v>16462.888232199188</v>
      </c>
      <c r="F53" s="94">
        <v>141.70776780081115</v>
      </c>
      <c r="G53" s="95">
        <f t="shared" si="4"/>
        <v>16604.595999999998</v>
      </c>
      <c r="H53" s="119">
        <f t="shared" si="12"/>
        <v>0.07179697573555262</v>
      </c>
      <c r="I53" s="125">
        <f t="shared" si="12"/>
        <v>0.07179697573555247</v>
      </c>
      <c r="J53" s="126">
        <f t="shared" si="12"/>
        <v>0.07179697573555252</v>
      </c>
      <c r="K53" s="96" t="s">
        <v>150</v>
      </c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8"/>
    </row>
    <row r="54" spans="1:48" s="108" customFormat="1" ht="12.75">
      <c r="A54" s="104" t="s">
        <v>233</v>
      </c>
      <c r="B54" s="114">
        <f>SUM(B46:B49,B51:B53)</f>
        <v>71778.09872962855</v>
      </c>
      <c r="C54" s="114">
        <f>SUM(C46:C49,C51:C53)</f>
        <v>2831.353270371455</v>
      </c>
      <c r="D54" s="114">
        <f>SUM(B54:C54)</f>
        <v>74609.452</v>
      </c>
      <c r="E54" s="114">
        <f>SUM(E46:E49,E51:E53)</f>
        <v>102239.45490711858</v>
      </c>
      <c r="F54" s="114">
        <f>SUM(F46:F49,F51:F53)</f>
        <v>4367.917092881394</v>
      </c>
      <c r="G54" s="114">
        <f>SUM(E54:F54)</f>
        <v>106607.37199999997</v>
      </c>
      <c r="H54" s="120">
        <f t="shared" si="12"/>
        <v>0.42438232158016465</v>
      </c>
      <c r="I54" s="127">
        <f t="shared" si="12"/>
        <v>0.5426959039655096</v>
      </c>
      <c r="J54" s="128">
        <f t="shared" si="12"/>
        <v>0.42887220241210144</v>
      </c>
      <c r="K54" s="105" t="s">
        <v>234</v>
      </c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7"/>
    </row>
    <row r="55" spans="1:11" ht="12.75">
      <c r="A55" s="12" t="s">
        <v>53</v>
      </c>
      <c r="B55" s="52">
        <f>SUM(B54,B45)</f>
        <v>210164.98109572788</v>
      </c>
      <c r="C55" s="40">
        <f>SUM(C54,C45)</f>
        <v>8128.966904272134</v>
      </c>
      <c r="D55" s="53">
        <f>SUM(B55:C55)</f>
        <v>218293.948</v>
      </c>
      <c r="E55" s="52">
        <f>SUM(E54,E45)</f>
        <v>275799.7890037247</v>
      </c>
      <c r="F55" s="40">
        <f>SUM(F54,F45)</f>
        <v>11088.993996275276</v>
      </c>
      <c r="G55" s="53">
        <f>SUM(E55:F55)</f>
        <v>286888.783</v>
      </c>
      <c r="H55" s="120">
        <f t="shared" si="12"/>
        <v>0.31230135280292426</v>
      </c>
      <c r="I55" s="127">
        <f t="shared" si="12"/>
        <v>0.3641332443422196</v>
      </c>
      <c r="J55" s="128">
        <f t="shared" si="12"/>
        <v>0.3142315012782672</v>
      </c>
      <c r="K55" s="70" t="s">
        <v>228</v>
      </c>
    </row>
    <row r="56" spans="1:11" ht="12.75">
      <c r="A56" s="2" t="s">
        <v>54</v>
      </c>
      <c r="B56" s="65">
        <v>20776.875848871627</v>
      </c>
      <c r="C56" s="28">
        <v>40448.36015112837</v>
      </c>
      <c r="D56" s="66">
        <f aca="true" t="shared" si="13" ref="D56:D94">SUM(B56:C56)</f>
        <v>61225.236</v>
      </c>
      <c r="E56" s="65">
        <v>23750.67211549704</v>
      </c>
      <c r="F56" s="28">
        <v>46237.73788450296</v>
      </c>
      <c r="G56" s="66">
        <f aca="true" t="shared" si="14" ref="G56:G94">SUM(E56:F56)</f>
        <v>69988.41</v>
      </c>
      <c r="H56" s="119">
        <f aca="true" t="shared" si="15" ref="H56:H95">(E56-B56)/B56</f>
        <v>0.14313009753037137</v>
      </c>
      <c r="I56" s="125">
        <f aca="true" t="shared" si="16" ref="I56:I95">(F56-C56)/C56</f>
        <v>0.14313009753037134</v>
      </c>
      <c r="J56" s="126">
        <f aca="true" t="shared" si="17" ref="J56:J95">(G56-D56)/D56</f>
        <v>0.1431300975303714</v>
      </c>
      <c r="K56" s="31" t="s">
        <v>164</v>
      </c>
    </row>
    <row r="57" spans="1:11" ht="12.75">
      <c r="A57" s="2" t="s">
        <v>55</v>
      </c>
      <c r="B57" s="65">
        <v>121.11302626094205</v>
      </c>
      <c r="C57" s="28">
        <v>2085.596973739058</v>
      </c>
      <c r="D57" s="66">
        <f t="shared" si="13"/>
        <v>2206.71</v>
      </c>
      <c r="E57" s="65">
        <v>185.1198207586494</v>
      </c>
      <c r="F57" s="28">
        <v>3187.810179241351</v>
      </c>
      <c r="G57" s="66">
        <f t="shared" si="14"/>
        <v>3372.9300000000003</v>
      </c>
      <c r="H57" s="119">
        <f t="shared" si="15"/>
        <v>0.5284881112606549</v>
      </c>
      <c r="I57" s="125">
        <f t="shared" si="16"/>
        <v>0.5284881112606552</v>
      </c>
      <c r="J57" s="126">
        <f t="shared" si="17"/>
        <v>0.5284881112606551</v>
      </c>
      <c r="K57" s="31" t="s">
        <v>2</v>
      </c>
    </row>
    <row r="58" spans="1:11" ht="12.75">
      <c r="A58" s="2" t="s">
        <v>56</v>
      </c>
      <c r="B58" s="65">
        <v>849.2750357142857</v>
      </c>
      <c r="C58" s="28">
        <v>336.7449642857143</v>
      </c>
      <c r="D58" s="66">
        <f t="shared" si="13"/>
        <v>1186.02</v>
      </c>
      <c r="E58" s="65">
        <v>874.7958214285715</v>
      </c>
      <c r="F58" s="28">
        <v>346.8641785714286</v>
      </c>
      <c r="G58" s="66">
        <f t="shared" si="14"/>
        <v>1221.66</v>
      </c>
      <c r="H58" s="119">
        <f t="shared" si="15"/>
        <v>0.030050083472454202</v>
      </c>
      <c r="I58" s="125">
        <f t="shared" si="16"/>
        <v>0.03005008347245428</v>
      </c>
      <c r="J58" s="126">
        <f t="shared" si="17"/>
        <v>0.030050083472454175</v>
      </c>
      <c r="K58" s="31" t="s">
        <v>3</v>
      </c>
    </row>
    <row r="59" spans="1:11" ht="14.25" customHeight="1">
      <c r="A59" s="2" t="s">
        <v>57</v>
      </c>
      <c r="B59" s="65">
        <v>9073.48633378786</v>
      </c>
      <c r="C59" s="28">
        <v>10553.377666212142</v>
      </c>
      <c r="D59" s="66">
        <f t="shared" si="13"/>
        <v>19626.864</v>
      </c>
      <c r="E59" s="65">
        <v>11211.983238186573</v>
      </c>
      <c r="F59" s="28">
        <v>13040.664761813427</v>
      </c>
      <c r="G59" s="66">
        <f t="shared" si="14"/>
        <v>24252.648</v>
      </c>
      <c r="H59" s="119">
        <f t="shared" si="15"/>
        <v>0.2356863531535145</v>
      </c>
      <c r="I59" s="125">
        <f t="shared" si="16"/>
        <v>0.23568635315351424</v>
      </c>
      <c r="J59" s="126">
        <f t="shared" si="17"/>
        <v>0.23568635315351447</v>
      </c>
      <c r="K59" s="31" t="s">
        <v>165</v>
      </c>
    </row>
    <row r="60" spans="1:11" ht="15" customHeight="1">
      <c r="A60" s="2" t="s">
        <v>58</v>
      </c>
      <c r="B60" s="65">
        <v>2802.1444954753624</v>
      </c>
      <c r="C60" s="28">
        <v>5735.835504524638</v>
      </c>
      <c r="D60" s="66">
        <f t="shared" si="13"/>
        <v>8537.98</v>
      </c>
      <c r="E60" s="65">
        <v>2726.1749573539146</v>
      </c>
      <c r="F60" s="28">
        <v>5580.330042646085</v>
      </c>
      <c r="G60" s="66">
        <f t="shared" si="14"/>
        <v>8306.505</v>
      </c>
      <c r="H60" s="119">
        <f t="shared" si="15"/>
        <v>-0.027111213659436997</v>
      </c>
      <c r="I60" s="125">
        <f t="shared" si="16"/>
        <v>-0.027111213659437236</v>
      </c>
      <c r="J60" s="126">
        <f t="shared" si="17"/>
        <v>-0.027111213659437052</v>
      </c>
      <c r="K60" s="31" t="s">
        <v>166</v>
      </c>
    </row>
    <row r="61" spans="1:11" ht="12.75">
      <c r="A61" s="2" t="s">
        <v>59</v>
      </c>
      <c r="B61" s="65">
        <v>3428.4750260869564</v>
      </c>
      <c r="C61" s="28">
        <v>554.0969739130435</v>
      </c>
      <c r="D61" s="66">
        <f t="shared" si="13"/>
        <v>3982.572</v>
      </c>
      <c r="E61" s="65">
        <v>3962.1917739130436</v>
      </c>
      <c r="F61" s="28">
        <v>640.3542260869564</v>
      </c>
      <c r="G61" s="66">
        <f t="shared" si="14"/>
        <v>4602.546</v>
      </c>
      <c r="H61" s="119">
        <f t="shared" si="15"/>
        <v>0.1556717618664522</v>
      </c>
      <c r="I61" s="125">
        <f t="shared" si="16"/>
        <v>0.15567176186645185</v>
      </c>
      <c r="J61" s="126">
        <f t="shared" si="17"/>
        <v>0.15567176186645218</v>
      </c>
      <c r="K61" s="31" t="s">
        <v>167</v>
      </c>
    </row>
    <row r="62" spans="1:11" ht="12.75">
      <c r="A62" s="2" t="s">
        <v>60</v>
      </c>
      <c r="B62" s="65">
        <v>2151.3027337559433</v>
      </c>
      <c r="C62" s="28">
        <v>95.68226624405708</v>
      </c>
      <c r="D62" s="66">
        <f t="shared" si="13"/>
        <v>2246.9850000000006</v>
      </c>
      <c r="E62" s="65">
        <v>2392.7347016467997</v>
      </c>
      <c r="F62" s="28">
        <v>106.4202983532006</v>
      </c>
      <c r="G62" s="66">
        <f t="shared" si="14"/>
        <v>2499.155</v>
      </c>
      <c r="H62" s="119">
        <f t="shared" si="15"/>
        <v>0.11222593831289479</v>
      </c>
      <c r="I62" s="125">
        <f t="shared" si="16"/>
        <v>0.11222593831289472</v>
      </c>
      <c r="J62" s="126">
        <f t="shared" si="17"/>
        <v>0.11222593831289464</v>
      </c>
      <c r="K62" s="31" t="s">
        <v>237</v>
      </c>
    </row>
    <row r="63" spans="1:11" ht="12.75">
      <c r="A63" s="2" t="s">
        <v>61</v>
      </c>
      <c r="B63" s="65">
        <v>1977.8034129979033</v>
      </c>
      <c r="C63" s="28">
        <v>1375.5575870020966</v>
      </c>
      <c r="D63" s="66">
        <f t="shared" si="13"/>
        <v>3353.361</v>
      </c>
      <c r="E63" s="65">
        <v>4404.229098532494</v>
      </c>
      <c r="F63" s="28">
        <v>3063.130901467505</v>
      </c>
      <c r="G63" s="66">
        <f t="shared" si="14"/>
        <v>7467.359999999999</v>
      </c>
      <c r="H63" s="119">
        <f t="shared" si="15"/>
        <v>1.2268285460467871</v>
      </c>
      <c r="I63" s="125">
        <f t="shared" si="16"/>
        <v>1.2268285460467865</v>
      </c>
      <c r="J63" s="126">
        <f t="shared" si="17"/>
        <v>1.2268285460467867</v>
      </c>
      <c r="K63" s="31" t="s">
        <v>169</v>
      </c>
    </row>
    <row r="64" spans="1:11" ht="12.75">
      <c r="A64" s="2" t="s">
        <v>62</v>
      </c>
      <c r="B64" s="65">
        <v>5302.27729182992</v>
      </c>
      <c r="C64" s="28">
        <v>2013.4847081700814</v>
      </c>
      <c r="D64" s="66">
        <f t="shared" si="13"/>
        <v>7315.762000000001</v>
      </c>
      <c r="E64" s="65">
        <v>6294.025293115998</v>
      </c>
      <c r="F64" s="28">
        <v>2390.0907068840047</v>
      </c>
      <c r="G64" s="66">
        <f t="shared" si="14"/>
        <v>8684.116000000002</v>
      </c>
      <c r="H64" s="119">
        <f t="shared" si="15"/>
        <v>0.1870418966609357</v>
      </c>
      <c r="I64" s="125">
        <f t="shared" si="16"/>
        <v>0.18704189666093604</v>
      </c>
      <c r="J64" s="126">
        <f t="shared" si="17"/>
        <v>0.18704189666093582</v>
      </c>
      <c r="K64" s="31" t="s">
        <v>170</v>
      </c>
    </row>
    <row r="65" spans="1:11" ht="12.75">
      <c r="A65" s="2" t="s">
        <v>63</v>
      </c>
      <c r="B65" s="65">
        <v>63171.39436567941</v>
      </c>
      <c r="C65" s="28">
        <v>26347.386634320592</v>
      </c>
      <c r="D65" s="66">
        <f t="shared" si="13"/>
        <v>89518.781</v>
      </c>
      <c r="E65" s="65">
        <v>73474.16456412183</v>
      </c>
      <c r="F65" s="28">
        <v>30644.44343587817</v>
      </c>
      <c r="G65" s="66">
        <f t="shared" si="14"/>
        <v>104118.60800000001</v>
      </c>
      <c r="H65" s="119">
        <f t="shared" si="15"/>
        <v>0.16309233478056412</v>
      </c>
      <c r="I65" s="125">
        <f t="shared" si="16"/>
        <v>0.16309233478056423</v>
      </c>
      <c r="J65" s="126">
        <f t="shared" si="17"/>
        <v>0.16309233478056415</v>
      </c>
      <c r="K65" s="31" t="s">
        <v>171</v>
      </c>
    </row>
    <row r="66" spans="1:11" ht="12.75">
      <c r="A66" s="2" t="s">
        <v>64</v>
      </c>
      <c r="B66" s="65">
        <v>14901.591516491218</v>
      </c>
      <c r="C66" s="28">
        <v>1225.942483508783</v>
      </c>
      <c r="D66" s="66">
        <f t="shared" si="13"/>
        <v>16127.534000000001</v>
      </c>
      <c r="E66" s="65">
        <v>16519.57801087735</v>
      </c>
      <c r="F66" s="28">
        <v>1359.0529891226467</v>
      </c>
      <c r="G66" s="66">
        <f t="shared" si="14"/>
        <v>17878.630999999998</v>
      </c>
      <c r="H66" s="119">
        <f t="shared" si="15"/>
        <v>0.10857810003686834</v>
      </c>
      <c r="I66" s="125">
        <f t="shared" si="16"/>
        <v>0.1085781000368686</v>
      </c>
      <c r="J66" s="126">
        <f t="shared" si="17"/>
        <v>0.10857810003686838</v>
      </c>
      <c r="K66" s="31" t="s">
        <v>172</v>
      </c>
    </row>
    <row r="67" spans="1:11" ht="12.75">
      <c r="A67" s="2" t="s">
        <v>65</v>
      </c>
      <c r="B67" s="65">
        <v>6057.1037593358105</v>
      </c>
      <c r="C67" s="28">
        <v>1086.2562406641887</v>
      </c>
      <c r="D67" s="66">
        <f t="shared" si="13"/>
        <v>7143.359999999999</v>
      </c>
      <c r="E67" s="65">
        <v>7979.812948900544</v>
      </c>
      <c r="F67" s="28">
        <v>1431.0670510994544</v>
      </c>
      <c r="G67" s="66">
        <f t="shared" si="14"/>
        <v>9410.88</v>
      </c>
      <c r="H67" s="119">
        <f t="shared" si="15"/>
        <v>0.3174304528961161</v>
      </c>
      <c r="I67" s="125">
        <f t="shared" si="16"/>
        <v>0.31743045289611593</v>
      </c>
      <c r="J67" s="126">
        <f t="shared" si="17"/>
        <v>0.3174304528961162</v>
      </c>
      <c r="K67" s="31" t="s">
        <v>173</v>
      </c>
    </row>
    <row r="68" spans="1:11" ht="12.75">
      <c r="A68" s="2" t="s">
        <v>66</v>
      </c>
      <c r="B68" s="65">
        <v>6497.739523194363</v>
      </c>
      <c r="C68" s="28">
        <v>568.448476805637</v>
      </c>
      <c r="D68" s="66">
        <f t="shared" si="13"/>
        <v>7066.188</v>
      </c>
      <c r="E68" s="65">
        <v>7070.263789782737</v>
      </c>
      <c r="F68" s="28">
        <v>618.5352102172636</v>
      </c>
      <c r="G68" s="66">
        <f t="shared" si="14"/>
        <v>7688.799000000001</v>
      </c>
      <c r="H68" s="119">
        <f t="shared" si="15"/>
        <v>0.08811129848229356</v>
      </c>
      <c r="I68" s="125">
        <f t="shared" si="16"/>
        <v>0.08811129848229353</v>
      </c>
      <c r="J68" s="126">
        <f t="shared" si="17"/>
        <v>0.08811129848229353</v>
      </c>
      <c r="K68" s="31" t="s">
        <v>174</v>
      </c>
    </row>
    <row r="69" spans="1:11" ht="12.75">
      <c r="A69" s="2" t="s">
        <v>67</v>
      </c>
      <c r="B69" s="65">
        <v>7071.756644856416</v>
      </c>
      <c r="C69" s="28">
        <v>963.2683551435841</v>
      </c>
      <c r="D69" s="66">
        <f t="shared" si="13"/>
        <v>8035.025</v>
      </c>
      <c r="E69" s="65">
        <v>8115.214634387496</v>
      </c>
      <c r="F69" s="28">
        <v>1105.4013656125046</v>
      </c>
      <c r="G69" s="66">
        <f t="shared" si="14"/>
        <v>9220.616</v>
      </c>
      <c r="H69" s="119">
        <f t="shared" si="15"/>
        <v>0.14755287009063447</v>
      </c>
      <c r="I69" s="125">
        <f t="shared" si="16"/>
        <v>0.14755287009063453</v>
      </c>
      <c r="J69" s="126">
        <f t="shared" si="17"/>
        <v>0.1475528700906345</v>
      </c>
      <c r="K69" s="31" t="s">
        <v>175</v>
      </c>
    </row>
    <row r="70" spans="1:11" ht="12.75">
      <c r="A70" s="2" t="s">
        <v>68</v>
      </c>
      <c r="B70" s="65">
        <v>3715.214740227871</v>
      </c>
      <c r="C70" s="28">
        <v>416.15425977212976</v>
      </c>
      <c r="D70" s="66">
        <f t="shared" si="13"/>
        <v>4131.369000000001</v>
      </c>
      <c r="E70" s="65">
        <v>4701.463545486416</v>
      </c>
      <c r="F70" s="28">
        <v>526.6274545135846</v>
      </c>
      <c r="G70" s="66">
        <f t="shared" si="14"/>
        <v>5228.091</v>
      </c>
      <c r="H70" s="119">
        <f t="shared" si="15"/>
        <v>0.26546212647671974</v>
      </c>
      <c r="I70" s="125">
        <f t="shared" si="16"/>
        <v>0.26546212647671974</v>
      </c>
      <c r="J70" s="126">
        <f t="shared" si="17"/>
        <v>0.26546212647671985</v>
      </c>
      <c r="K70" s="31" t="s">
        <v>176</v>
      </c>
    </row>
    <row r="71" spans="1:11" ht="12.75">
      <c r="A71" s="2" t="s">
        <v>69</v>
      </c>
      <c r="B71" s="65">
        <v>186</v>
      </c>
      <c r="C71" s="28">
        <v>0</v>
      </c>
      <c r="D71" s="66">
        <f t="shared" si="13"/>
        <v>186</v>
      </c>
      <c r="E71" s="65">
        <v>226</v>
      </c>
      <c r="F71" s="28">
        <v>0</v>
      </c>
      <c r="G71" s="66">
        <f t="shared" si="14"/>
        <v>226</v>
      </c>
      <c r="H71" s="119">
        <f t="shared" si="15"/>
        <v>0.21505376344086022</v>
      </c>
      <c r="I71" s="125" t="e">
        <f t="shared" si="16"/>
        <v>#DIV/0!</v>
      </c>
      <c r="J71" s="126">
        <f t="shared" si="17"/>
        <v>0.21505376344086022</v>
      </c>
      <c r="K71" s="31" t="s">
        <v>177</v>
      </c>
    </row>
    <row r="72" spans="1:11" ht="12.75">
      <c r="A72" s="2" t="s">
        <v>70</v>
      </c>
      <c r="B72" s="65">
        <v>43528.534456478454</v>
      </c>
      <c r="C72" s="28">
        <v>5331.032543521542</v>
      </c>
      <c r="D72" s="66">
        <f t="shared" si="13"/>
        <v>48859.566999999995</v>
      </c>
      <c r="E72" s="65">
        <v>58722.94727962626</v>
      </c>
      <c r="F72" s="28">
        <v>7191.924720373738</v>
      </c>
      <c r="G72" s="66">
        <f t="shared" si="14"/>
        <v>65914.872</v>
      </c>
      <c r="H72" s="119">
        <f t="shared" si="15"/>
        <v>0.34906787037224474</v>
      </c>
      <c r="I72" s="125">
        <f t="shared" si="16"/>
        <v>0.3490678703722448</v>
      </c>
      <c r="J72" s="126">
        <f t="shared" si="17"/>
        <v>0.3490678703722448</v>
      </c>
      <c r="K72" s="31" t="s">
        <v>178</v>
      </c>
    </row>
    <row r="73" spans="1:11" ht="12.75">
      <c r="A73" s="2" t="s">
        <v>71</v>
      </c>
      <c r="B73" s="65">
        <v>29256.231397434793</v>
      </c>
      <c r="C73" s="28">
        <v>1038.4436025652135</v>
      </c>
      <c r="D73" s="66">
        <f t="shared" si="13"/>
        <v>30294.675000000007</v>
      </c>
      <c r="E73" s="65">
        <v>43414.993210748995</v>
      </c>
      <c r="F73" s="28">
        <v>1541.00578925102</v>
      </c>
      <c r="G73" s="66">
        <f t="shared" si="14"/>
        <v>44955.99900000002</v>
      </c>
      <c r="H73" s="119">
        <f t="shared" si="15"/>
        <v>0.48395713107996724</v>
      </c>
      <c r="I73" s="125">
        <f t="shared" si="16"/>
        <v>0.48395713107996724</v>
      </c>
      <c r="J73" s="126">
        <f t="shared" si="17"/>
        <v>0.4839571310799673</v>
      </c>
      <c r="K73" s="31" t="s">
        <v>179</v>
      </c>
    </row>
    <row r="74" spans="1:11" ht="12.75">
      <c r="A74" s="2" t="s">
        <v>72</v>
      </c>
      <c r="B74" s="65">
        <v>707.9039539789071</v>
      </c>
      <c r="C74" s="28">
        <v>1419.888046021093</v>
      </c>
      <c r="D74" s="66">
        <f t="shared" si="13"/>
        <v>2127.7920000000004</v>
      </c>
      <c r="E74" s="65">
        <v>685.0977698945352</v>
      </c>
      <c r="F74" s="28">
        <v>1374.144230105465</v>
      </c>
      <c r="G74" s="66">
        <f t="shared" si="14"/>
        <v>2059.242</v>
      </c>
      <c r="H74" s="119">
        <f t="shared" si="15"/>
        <v>-0.0322164948453607</v>
      </c>
      <c r="I74" s="125">
        <f t="shared" si="16"/>
        <v>-0.03221649484536077</v>
      </c>
      <c r="J74" s="126">
        <f t="shared" si="17"/>
        <v>-0.032216494845360905</v>
      </c>
      <c r="K74" s="31" t="s">
        <v>180</v>
      </c>
    </row>
    <row r="75" spans="1:11" ht="12.75">
      <c r="A75" s="2" t="s">
        <v>73</v>
      </c>
      <c r="B75" s="65">
        <v>0</v>
      </c>
      <c r="C75" s="28">
        <v>2706.66</v>
      </c>
      <c r="D75" s="66">
        <f t="shared" si="13"/>
        <v>2706.66</v>
      </c>
      <c r="E75" s="65">
        <v>0</v>
      </c>
      <c r="F75" s="28">
        <v>2574</v>
      </c>
      <c r="G75" s="66">
        <f t="shared" si="14"/>
        <v>2574</v>
      </c>
      <c r="H75" s="119" t="e">
        <f t="shared" si="15"/>
        <v>#DIV/0!</v>
      </c>
      <c r="I75" s="125">
        <f t="shared" si="16"/>
        <v>-0.049012435991221605</v>
      </c>
      <c r="J75" s="126">
        <f t="shared" si="17"/>
        <v>-0.049012435991221605</v>
      </c>
      <c r="K75" s="31" t="s">
        <v>4</v>
      </c>
    </row>
    <row r="76" spans="1:11" ht="12.75">
      <c r="A76" s="2" t="s">
        <v>74</v>
      </c>
      <c r="B76" s="65">
        <v>4768.145840120482</v>
      </c>
      <c r="C76" s="28">
        <v>293.32115987951806</v>
      </c>
      <c r="D76" s="66">
        <f t="shared" si="13"/>
        <v>5061.467</v>
      </c>
      <c r="E76" s="65">
        <v>5691.401113493975</v>
      </c>
      <c r="F76" s="28">
        <v>350.11688650602406</v>
      </c>
      <c r="G76" s="66">
        <f t="shared" si="14"/>
        <v>6041.517999999999</v>
      </c>
      <c r="H76" s="119">
        <f t="shared" si="15"/>
        <v>0.19362983103515222</v>
      </c>
      <c r="I76" s="125">
        <f t="shared" si="16"/>
        <v>0.19362983103515236</v>
      </c>
      <c r="J76" s="126">
        <f t="shared" si="17"/>
        <v>0.19362983103515236</v>
      </c>
      <c r="K76" s="31" t="s">
        <v>181</v>
      </c>
    </row>
    <row r="77" spans="1:11" ht="12.75">
      <c r="A77" s="2" t="s">
        <v>75</v>
      </c>
      <c r="B77" s="65">
        <v>3528.3660130718954</v>
      </c>
      <c r="C77" s="28">
        <v>327.6339869281046</v>
      </c>
      <c r="D77" s="66">
        <f t="shared" si="13"/>
        <v>3856</v>
      </c>
      <c r="E77" s="65">
        <v>5368.496732026144</v>
      </c>
      <c r="F77" s="28">
        <v>498.5032679738562</v>
      </c>
      <c r="G77" s="66">
        <f t="shared" si="14"/>
        <v>5867</v>
      </c>
      <c r="H77" s="119">
        <f t="shared" si="15"/>
        <v>0.5215248962655602</v>
      </c>
      <c r="I77" s="125">
        <f t="shared" si="16"/>
        <v>0.5215248962655601</v>
      </c>
      <c r="J77" s="126">
        <f t="shared" si="17"/>
        <v>0.5215248962655602</v>
      </c>
      <c r="K77" s="31" t="s">
        <v>182</v>
      </c>
    </row>
    <row r="78" spans="1:11" ht="12.75">
      <c r="A78" s="2" t="s">
        <v>76</v>
      </c>
      <c r="B78" s="65">
        <v>1748.7940563991322</v>
      </c>
      <c r="C78" s="28">
        <v>1310.7659436008678</v>
      </c>
      <c r="D78" s="66">
        <f t="shared" si="13"/>
        <v>3059.56</v>
      </c>
      <c r="E78" s="65">
        <v>2146.501865509761</v>
      </c>
      <c r="F78" s="28">
        <v>1608.8581344902386</v>
      </c>
      <c r="G78" s="66">
        <f t="shared" si="14"/>
        <v>3755.3599999999997</v>
      </c>
      <c r="H78" s="119">
        <f t="shared" si="15"/>
        <v>0.2274183215887251</v>
      </c>
      <c r="I78" s="125">
        <f t="shared" si="16"/>
        <v>0.22741832158872508</v>
      </c>
      <c r="J78" s="126">
        <f t="shared" si="17"/>
        <v>0.2274183215887251</v>
      </c>
      <c r="K78" s="31" t="s">
        <v>183</v>
      </c>
    </row>
    <row r="79" spans="1:11" ht="12.75">
      <c r="A79" s="2" t="s">
        <v>77</v>
      </c>
      <c r="B79" s="65">
        <v>572.88</v>
      </c>
      <c r="C79" s="28">
        <v>0</v>
      </c>
      <c r="D79" s="66">
        <f t="shared" si="13"/>
        <v>572.88</v>
      </c>
      <c r="E79" s="65">
        <v>136.71</v>
      </c>
      <c r="F79" s="28">
        <v>0</v>
      </c>
      <c r="G79" s="66">
        <f t="shared" si="14"/>
        <v>136.71</v>
      </c>
      <c r="H79" s="119">
        <f t="shared" si="15"/>
        <v>-0.7613636363636364</v>
      </c>
      <c r="I79" s="125" t="e">
        <f t="shared" si="16"/>
        <v>#DIV/0!</v>
      </c>
      <c r="J79" s="126">
        <f t="shared" si="17"/>
        <v>-0.7613636363636364</v>
      </c>
      <c r="K79" s="31" t="s">
        <v>184</v>
      </c>
    </row>
    <row r="80" spans="1:11" ht="12.75">
      <c r="A80" s="2" t="s">
        <v>78</v>
      </c>
      <c r="B80" s="65">
        <v>1317.5446666666662</v>
      </c>
      <c r="C80" s="28">
        <v>174.01533333333333</v>
      </c>
      <c r="D80" s="66">
        <f t="shared" si="13"/>
        <v>1491.5599999999995</v>
      </c>
      <c r="E80" s="65">
        <v>1801.4523333333334</v>
      </c>
      <c r="F80" s="28">
        <v>237.92766666666665</v>
      </c>
      <c r="G80" s="66">
        <f t="shared" si="14"/>
        <v>2039.38</v>
      </c>
      <c r="H80" s="119">
        <f t="shared" si="15"/>
        <v>0.36727989487516477</v>
      </c>
      <c r="I80" s="125">
        <f t="shared" si="16"/>
        <v>0.3672798948751642</v>
      </c>
      <c r="J80" s="126">
        <f t="shared" si="17"/>
        <v>0.3672798948751648</v>
      </c>
      <c r="K80" s="31" t="s">
        <v>185</v>
      </c>
    </row>
    <row r="81" spans="1:11" ht="12.75">
      <c r="A81" s="2" t="s">
        <v>79</v>
      </c>
      <c r="B81" s="65">
        <v>863.5403911205076</v>
      </c>
      <c r="C81" s="28">
        <v>149.9946088794926</v>
      </c>
      <c r="D81" s="66">
        <f t="shared" si="13"/>
        <v>1013.5350000000002</v>
      </c>
      <c r="E81" s="65">
        <v>1284.8551649048627</v>
      </c>
      <c r="F81" s="28">
        <v>223.1758350951374</v>
      </c>
      <c r="G81" s="66">
        <f t="shared" si="14"/>
        <v>1508.0310000000002</v>
      </c>
      <c r="H81" s="119">
        <f t="shared" si="15"/>
        <v>0.48789237668161417</v>
      </c>
      <c r="I81" s="125">
        <f t="shared" si="16"/>
        <v>0.4878923766816141</v>
      </c>
      <c r="J81" s="126">
        <f t="shared" si="17"/>
        <v>0.4878923766816142</v>
      </c>
      <c r="K81" s="31" t="s">
        <v>186</v>
      </c>
    </row>
    <row r="82" spans="1:11" ht="12.75">
      <c r="A82" s="2" t="s">
        <v>80</v>
      </c>
      <c r="B82" s="65">
        <v>136.32000000000002</v>
      </c>
      <c r="C82" s="28">
        <v>23.680000000000003</v>
      </c>
      <c r="D82" s="66">
        <f t="shared" si="13"/>
        <v>160.00000000000003</v>
      </c>
      <c r="E82" s="65">
        <v>68.16</v>
      </c>
      <c r="F82" s="28">
        <v>11.84</v>
      </c>
      <c r="G82" s="66">
        <f t="shared" si="14"/>
        <v>80</v>
      </c>
      <c r="H82" s="119">
        <f t="shared" si="15"/>
        <v>-0.5000000000000001</v>
      </c>
      <c r="I82" s="125">
        <f t="shared" si="16"/>
        <v>-0.5000000000000001</v>
      </c>
      <c r="J82" s="126">
        <f t="shared" si="17"/>
        <v>-0.5000000000000001</v>
      </c>
      <c r="K82" s="31" t="s">
        <v>187</v>
      </c>
    </row>
    <row r="83" spans="1:11" ht="12.75">
      <c r="A83" s="2" t="s">
        <v>238</v>
      </c>
      <c r="B83" s="65">
        <v>229.18800000000005</v>
      </c>
      <c r="C83" s="28">
        <v>39.812000000000005</v>
      </c>
      <c r="D83" s="66">
        <f t="shared" si="13"/>
        <v>269.00000000000006</v>
      </c>
      <c r="E83" s="65">
        <v>309.276</v>
      </c>
      <c r="F83" s="28">
        <v>53.724000000000004</v>
      </c>
      <c r="G83" s="66">
        <f t="shared" si="14"/>
        <v>363</v>
      </c>
      <c r="H83" s="119">
        <f t="shared" si="15"/>
        <v>0.3494423791821559</v>
      </c>
      <c r="I83" s="125">
        <f t="shared" si="16"/>
        <v>0.3494423791821561</v>
      </c>
      <c r="J83" s="126">
        <f t="shared" si="17"/>
        <v>0.34944237918215587</v>
      </c>
      <c r="K83" s="31" t="s">
        <v>239</v>
      </c>
    </row>
    <row r="84" spans="1:11" ht="12.75">
      <c r="A84" s="2" t="s">
        <v>81</v>
      </c>
      <c r="B84" s="65">
        <v>41622.285222899154</v>
      </c>
      <c r="C84" s="28">
        <v>13870.504777100858</v>
      </c>
      <c r="D84" s="66">
        <f t="shared" si="13"/>
        <v>55492.79000000001</v>
      </c>
      <c r="E84" s="65">
        <v>52595.702890023495</v>
      </c>
      <c r="F84" s="28">
        <v>17527.36410997651</v>
      </c>
      <c r="G84" s="66">
        <f t="shared" si="14"/>
        <v>70123.06700000001</v>
      </c>
      <c r="H84" s="119">
        <f t="shared" si="15"/>
        <v>0.2636428444127605</v>
      </c>
      <c r="I84" s="125">
        <f t="shared" si="16"/>
        <v>0.26364284441276037</v>
      </c>
      <c r="J84" s="126">
        <f t="shared" si="17"/>
        <v>0.26364284441276065</v>
      </c>
      <c r="K84" s="31" t="s">
        <v>188</v>
      </c>
    </row>
    <row r="85" spans="1:11" ht="12.75">
      <c r="A85" s="2" t="s">
        <v>82</v>
      </c>
      <c r="B85" s="65">
        <v>53637.440399170555</v>
      </c>
      <c r="C85" s="28">
        <v>11587.719600829443</v>
      </c>
      <c r="D85" s="66">
        <f t="shared" si="13"/>
        <v>65225.159999999996</v>
      </c>
      <c r="E85" s="65">
        <v>85297.72847644794</v>
      </c>
      <c r="F85" s="28">
        <v>18427.541523552056</v>
      </c>
      <c r="G85" s="66">
        <f t="shared" si="14"/>
        <v>103725.26999999999</v>
      </c>
      <c r="H85" s="119">
        <f t="shared" si="15"/>
        <v>0.5902647076680224</v>
      </c>
      <c r="I85" s="125">
        <f t="shared" si="16"/>
        <v>0.5902647076680231</v>
      </c>
      <c r="J85" s="126">
        <f t="shared" si="17"/>
        <v>0.5902647076680225</v>
      </c>
      <c r="K85" s="31" t="s">
        <v>189</v>
      </c>
    </row>
    <row r="86" spans="1:11" ht="12.75">
      <c r="A86" s="2" t="s">
        <v>83</v>
      </c>
      <c r="B86" s="65">
        <v>18545.48004018585</v>
      </c>
      <c r="C86" s="28">
        <v>1191.3879598141489</v>
      </c>
      <c r="D86" s="66">
        <f t="shared" si="13"/>
        <v>19736.868</v>
      </c>
      <c r="E86" s="65">
        <v>24509.59296113915</v>
      </c>
      <c r="F86" s="28">
        <v>1574.531038860841</v>
      </c>
      <c r="G86" s="66">
        <f t="shared" si="14"/>
        <v>26084.123999999993</v>
      </c>
      <c r="H86" s="119">
        <f t="shared" si="15"/>
        <v>0.32159388206882644</v>
      </c>
      <c r="I86" s="125">
        <f t="shared" si="16"/>
        <v>0.3215938820688272</v>
      </c>
      <c r="J86" s="126">
        <f t="shared" si="17"/>
        <v>0.32159388206882644</v>
      </c>
      <c r="K86" s="31" t="s">
        <v>190</v>
      </c>
    </row>
    <row r="87" spans="1:11" ht="12.75">
      <c r="A87" s="2" t="s">
        <v>84</v>
      </c>
      <c r="B87" s="65">
        <v>12296.441250000002</v>
      </c>
      <c r="C87" s="28">
        <v>5547.69675</v>
      </c>
      <c r="D87" s="66">
        <f t="shared" si="13"/>
        <v>17844.138000000003</v>
      </c>
      <c r="E87" s="65">
        <v>15010.167115384618</v>
      </c>
      <c r="F87" s="28">
        <v>6772.0288846153835</v>
      </c>
      <c r="G87" s="66">
        <f t="shared" si="14"/>
        <v>21782.196000000004</v>
      </c>
      <c r="H87" s="119">
        <f t="shared" si="15"/>
        <v>0.22069197178367492</v>
      </c>
      <c r="I87" s="125">
        <f t="shared" si="16"/>
        <v>0.2206919717836746</v>
      </c>
      <c r="J87" s="126">
        <f t="shared" si="17"/>
        <v>0.22069197178367486</v>
      </c>
      <c r="K87" s="31" t="s">
        <v>168</v>
      </c>
    </row>
    <row r="88" spans="1:11" ht="12.75">
      <c r="A88" s="2" t="s">
        <v>85</v>
      </c>
      <c r="B88" s="65">
        <v>8537.987411167513</v>
      </c>
      <c r="C88" s="28">
        <v>661.2725888324873</v>
      </c>
      <c r="D88" s="66">
        <f t="shared" si="13"/>
        <v>9199.26</v>
      </c>
      <c r="E88" s="65">
        <v>10095.14459108855</v>
      </c>
      <c r="F88" s="28">
        <v>781.8754089114495</v>
      </c>
      <c r="G88" s="66">
        <f t="shared" si="14"/>
        <v>10877.02</v>
      </c>
      <c r="H88" s="119">
        <f t="shared" si="15"/>
        <v>0.18237988707787367</v>
      </c>
      <c r="I88" s="125">
        <f t="shared" si="16"/>
        <v>0.18237988707787378</v>
      </c>
      <c r="J88" s="126">
        <f t="shared" si="17"/>
        <v>0.18237988707787367</v>
      </c>
      <c r="K88" s="31" t="s">
        <v>191</v>
      </c>
    </row>
    <row r="89" spans="1:11" ht="12.75">
      <c r="A89" s="2" t="s">
        <v>86</v>
      </c>
      <c r="B89" s="65">
        <v>6522.295706145251</v>
      </c>
      <c r="C89" s="28">
        <v>781.0042938547487</v>
      </c>
      <c r="D89" s="66">
        <f t="shared" si="13"/>
        <v>7303.299999999999</v>
      </c>
      <c r="E89" s="65">
        <v>8961.492124860335</v>
      </c>
      <c r="F89" s="28">
        <v>1073.082875139665</v>
      </c>
      <c r="G89" s="66">
        <f t="shared" si="14"/>
        <v>10034.575</v>
      </c>
      <c r="H89" s="119">
        <f t="shared" si="15"/>
        <v>0.3739782016348775</v>
      </c>
      <c r="I89" s="125">
        <f t="shared" si="16"/>
        <v>0.37397820163487755</v>
      </c>
      <c r="J89" s="126">
        <f t="shared" si="17"/>
        <v>0.3739782016348776</v>
      </c>
      <c r="K89" s="31" t="s">
        <v>192</v>
      </c>
    </row>
    <row r="90" spans="1:11" ht="12.75">
      <c r="A90" s="2" t="s">
        <v>87</v>
      </c>
      <c r="B90" s="65">
        <v>341</v>
      </c>
      <c r="C90" s="28">
        <v>0</v>
      </c>
      <c r="D90" s="66">
        <f t="shared" si="13"/>
        <v>341</v>
      </c>
      <c r="E90" s="65">
        <v>560</v>
      </c>
      <c r="F90" s="28">
        <v>0</v>
      </c>
      <c r="G90" s="66">
        <f t="shared" si="14"/>
        <v>560</v>
      </c>
      <c r="H90" s="119">
        <f t="shared" si="15"/>
        <v>0.6422287390029325</v>
      </c>
      <c r="I90" s="125" t="e">
        <f t="shared" si="16"/>
        <v>#DIV/0!</v>
      </c>
      <c r="J90" s="126">
        <f t="shared" si="17"/>
        <v>0.6422287390029325</v>
      </c>
      <c r="K90" s="31" t="s">
        <v>193</v>
      </c>
    </row>
    <row r="91" spans="1:11" ht="12.75">
      <c r="A91" s="2" t="s">
        <v>88</v>
      </c>
      <c r="B91" s="65">
        <v>1562.615197568389</v>
      </c>
      <c r="C91" s="28">
        <v>1.5848024316109426</v>
      </c>
      <c r="D91" s="66">
        <f t="shared" si="13"/>
        <v>1564.2</v>
      </c>
      <c r="E91" s="65">
        <v>1979.9719148936172</v>
      </c>
      <c r="F91" s="28">
        <v>2.0080851063829788</v>
      </c>
      <c r="G91" s="66">
        <f t="shared" si="14"/>
        <v>1981.9800000000002</v>
      </c>
      <c r="H91" s="119">
        <f t="shared" si="15"/>
        <v>0.26708860759493686</v>
      </c>
      <c r="I91" s="125">
        <f t="shared" si="16"/>
        <v>0.26708860759493647</v>
      </c>
      <c r="J91" s="126">
        <f t="shared" si="17"/>
        <v>0.26708860759493686</v>
      </c>
      <c r="K91" s="31" t="s">
        <v>5</v>
      </c>
    </row>
    <row r="92" spans="1:11" ht="12.75">
      <c r="A92" s="2" t="s">
        <v>90</v>
      </c>
      <c r="B92" s="65">
        <v>33651.796222869976</v>
      </c>
      <c r="C92" s="28">
        <v>119167.26877713003</v>
      </c>
      <c r="D92" s="66">
        <f t="shared" si="13"/>
        <v>152819.065</v>
      </c>
      <c r="E92" s="65">
        <v>37712.70236202675</v>
      </c>
      <c r="F92" s="28">
        <v>133547.69263797323</v>
      </c>
      <c r="G92" s="66">
        <f t="shared" si="14"/>
        <v>171260.395</v>
      </c>
      <c r="H92" s="119">
        <f t="shared" si="15"/>
        <v>0.12067427581761464</v>
      </c>
      <c r="I92" s="125">
        <f t="shared" si="16"/>
        <v>0.12067427581761464</v>
      </c>
      <c r="J92" s="126">
        <f t="shared" si="17"/>
        <v>0.12067427581761468</v>
      </c>
      <c r="K92" s="31" t="s">
        <v>195</v>
      </c>
    </row>
    <row r="93" spans="1:48" s="112" customFormat="1" ht="14.25" customHeight="1">
      <c r="A93" s="12" t="s">
        <v>89</v>
      </c>
      <c r="B93" s="39">
        <v>185488.68741889732</v>
      </c>
      <c r="C93" s="4">
        <v>40816.79458110265</v>
      </c>
      <c r="D93" s="144">
        <f t="shared" si="13"/>
        <v>226305.48199999996</v>
      </c>
      <c r="E93" s="39">
        <v>200271.56950531647</v>
      </c>
      <c r="F93" s="4">
        <v>44069.76849468353</v>
      </c>
      <c r="G93" s="144">
        <f t="shared" si="14"/>
        <v>244341.338</v>
      </c>
      <c r="H93" s="120">
        <f t="shared" si="15"/>
        <v>0.07969694697895141</v>
      </c>
      <c r="I93" s="127">
        <f t="shared" si="16"/>
        <v>0.07969694697895113</v>
      </c>
      <c r="J93" s="128">
        <f t="shared" si="17"/>
        <v>0.07969694697895137</v>
      </c>
      <c r="K93" s="70" t="s">
        <v>194</v>
      </c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1"/>
    </row>
    <row r="94" spans="1:11" ht="15" customHeight="1" thickBot="1">
      <c r="A94" s="2" t="s">
        <v>91</v>
      </c>
      <c r="B94" s="5">
        <v>5447.700000000001</v>
      </c>
      <c r="C94" s="6">
        <v>6537.239999999999</v>
      </c>
      <c r="D94" s="132">
        <f t="shared" si="13"/>
        <v>11984.939999999999</v>
      </c>
      <c r="E94" s="5">
        <v>6358.05</v>
      </c>
      <c r="F94" s="6">
        <v>7629.659999999999</v>
      </c>
      <c r="G94" s="132">
        <f t="shared" si="14"/>
        <v>13987.71</v>
      </c>
      <c r="H94" s="119">
        <f t="shared" si="15"/>
        <v>0.16710721956054836</v>
      </c>
      <c r="I94" s="125">
        <f t="shared" si="16"/>
        <v>0.16710721956054853</v>
      </c>
      <c r="J94" s="126">
        <f t="shared" si="17"/>
        <v>0.16710721956054855</v>
      </c>
      <c r="K94" s="133" t="s">
        <v>196</v>
      </c>
    </row>
    <row r="95" spans="1:11" ht="13.5" customHeight="1" thickBot="1">
      <c r="A95" s="7" t="s">
        <v>92</v>
      </c>
      <c r="B95" s="86">
        <f>SUM(B56:B94)</f>
        <v>602394.7313987406</v>
      </c>
      <c r="C95" s="86">
        <f>SUM(C56:C94)</f>
        <v>306783.9146012592</v>
      </c>
      <c r="D95" s="87">
        <f>SUM(B95:C95)</f>
        <v>909178.6459999997</v>
      </c>
      <c r="E95" s="86">
        <f>SUM(E56:E94)</f>
        <v>736870.4377247082</v>
      </c>
      <c r="F95" s="86">
        <f>SUM(F56:F94)</f>
        <v>357349.3042752917</v>
      </c>
      <c r="G95" s="87">
        <f>SUM(E95:F95)</f>
        <v>1094219.7419999999</v>
      </c>
      <c r="H95" s="134">
        <f t="shared" si="15"/>
        <v>0.22323519665206826</v>
      </c>
      <c r="I95" s="135">
        <f t="shared" si="16"/>
        <v>0.16482412299795624</v>
      </c>
      <c r="J95" s="136">
        <f t="shared" si="17"/>
        <v>0.20352556322577794</v>
      </c>
      <c r="K95" s="8" t="s">
        <v>197</v>
      </c>
    </row>
    <row r="96" spans="1:11" ht="13.5" thickBot="1">
      <c r="A96" s="18" t="s">
        <v>220</v>
      </c>
      <c r="B96" s="49"/>
      <c r="C96" s="49"/>
      <c r="D96" s="48"/>
      <c r="E96" s="49"/>
      <c r="F96" s="49"/>
      <c r="G96" s="48"/>
      <c r="H96" s="121"/>
      <c r="I96" s="121"/>
      <c r="J96" s="121"/>
      <c r="K96" s="20" t="s">
        <v>221</v>
      </c>
    </row>
    <row r="97" spans="1:11" ht="13.5" thickBot="1">
      <c r="A97" s="9" t="s">
        <v>93</v>
      </c>
      <c r="B97" s="50">
        <v>11259.91070157891</v>
      </c>
      <c r="C97" s="10">
        <v>3752.332298421089</v>
      </c>
      <c r="D97" s="51">
        <f>SUM(B97:C97)</f>
        <v>15012.242999999999</v>
      </c>
      <c r="E97" s="50">
        <v>11482.857374948735</v>
      </c>
      <c r="F97" s="10">
        <v>3826.628625051266</v>
      </c>
      <c r="G97" s="51">
        <f>SUM(E97:F97)</f>
        <v>15309.486</v>
      </c>
      <c r="H97" s="134">
        <f>(E97-B97)/B97</f>
        <v>0.019800039207998523</v>
      </c>
      <c r="I97" s="135">
        <f>(F97-C97)/C97</f>
        <v>0.019800039207998634</v>
      </c>
      <c r="J97" s="136">
        <f>(G97-D97)/D97</f>
        <v>0.019800039207998582</v>
      </c>
      <c r="K97" s="11" t="s">
        <v>198</v>
      </c>
    </row>
    <row r="98" spans="1:17" ht="16.5" customHeight="1">
      <c r="A98" s="43" t="s">
        <v>94</v>
      </c>
      <c r="B98" s="82">
        <v>310471.27384232293</v>
      </c>
      <c r="C98" s="83">
        <v>1746892.4261576775</v>
      </c>
      <c r="D98" s="66">
        <f aca="true" t="shared" si="18" ref="D98:D117">SUM(B98:C98)</f>
        <v>2057363.7000000004</v>
      </c>
      <c r="E98" s="82">
        <v>359558.2685276674</v>
      </c>
      <c r="F98" s="83">
        <v>2023084.4814723327</v>
      </c>
      <c r="G98" s="66">
        <f aca="true" t="shared" si="19" ref="G98:G117">SUM(E98:F98)</f>
        <v>2382642.75</v>
      </c>
      <c r="H98" s="119">
        <f aca="true" t="shared" si="20" ref="H98:H118">(E98-B98)/B98</f>
        <v>0.15810478720898977</v>
      </c>
      <c r="I98" s="125">
        <f aca="true" t="shared" si="21" ref="I98:I119">(F98-C98)/C98</f>
        <v>0.1581047872089896</v>
      </c>
      <c r="J98" s="126">
        <f aca="true" t="shared" si="22" ref="J98:J119">(G98-D98)/D98</f>
        <v>0.1581047872089896</v>
      </c>
      <c r="K98" s="44" t="s">
        <v>199</v>
      </c>
      <c r="L98" s="88"/>
      <c r="M98" s="88"/>
      <c r="N98" s="88"/>
      <c r="O98" s="88"/>
      <c r="P98" s="88"/>
      <c r="Q98" s="88"/>
    </row>
    <row r="99" spans="1:17" ht="12.75">
      <c r="A99" s="2" t="s">
        <v>95</v>
      </c>
      <c r="B99" s="65">
        <v>212669.67148867238</v>
      </c>
      <c r="C99" s="28">
        <v>5597.608511327676</v>
      </c>
      <c r="D99" s="66">
        <f t="shared" si="18"/>
        <v>218267.28000000006</v>
      </c>
      <c r="E99" s="65">
        <v>247781.5044751181</v>
      </c>
      <c r="F99" s="28">
        <v>6521.775524881901</v>
      </c>
      <c r="G99" s="66">
        <f t="shared" si="19"/>
        <v>254303.28</v>
      </c>
      <c r="H99" s="119">
        <f t="shared" si="20"/>
        <v>0.1651003302006601</v>
      </c>
      <c r="I99" s="125">
        <f t="shared" si="21"/>
        <v>0.16510033020066023</v>
      </c>
      <c r="J99" s="126">
        <f t="shared" si="22"/>
        <v>0.1651003302006601</v>
      </c>
      <c r="K99" s="3" t="s">
        <v>200</v>
      </c>
      <c r="L99" s="88"/>
      <c r="M99" s="88"/>
      <c r="N99" s="88"/>
      <c r="O99" s="88"/>
      <c r="P99" s="88"/>
      <c r="Q99" s="88"/>
    </row>
    <row r="100" spans="1:17" ht="12.75">
      <c r="A100" s="2" t="s">
        <v>96</v>
      </c>
      <c r="B100" s="65">
        <v>39885.32277208552</v>
      </c>
      <c r="C100" s="28">
        <v>384867.3772279145</v>
      </c>
      <c r="D100" s="66">
        <f t="shared" si="18"/>
        <v>424752.70000000007</v>
      </c>
      <c r="E100" s="65">
        <v>35662.005708450284</v>
      </c>
      <c r="F100" s="28">
        <v>344115.1192915498</v>
      </c>
      <c r="G100" s="66">
        <f t="shared" si="19"/>
        <v>379777.12500000006</v>
      </c>
      <c r="H100" s="119">
        <f t="shared" si="20"/>
        <v>-0.105886495836283</v>
      </c>
      <c r="I100" s="125">
        <f t="shared" si="21"/>
        <v>-0.10588649583628303</v>
      </c>
      <c r="J100" s="126">
        <f t="shared" si="22"/>
        <v>-0.1058864958362831</v>
      </c>
      <c r="K100" s="3" t="s">
        <v>201</v>
      </c>
      <c r="L100" s="88"/>
      <c r="M100" s="88"/>
      <c r="N100" s="88"/>
      <c r="O100" s="88"/>
      <c r="P100" s="88"/>
      <c r="Q100" s="88"/>
    </row>
    <row r="101" spans="1:17" ht="12.75">
      <c r="A101" s="2" t="s">
        <v>97</v>
      </c>
      <c r="B101" s="65">
        <v>96063.77578049134</v>
      </c>
      <c r="C101" s="28">
        <v>75215.40421950867</v>
      </c>
      <c r="D101" s="66">
        <f t="shared" si="18"/>
        <v>171279.18</v>
      </c>
      <c r="E101" s="65">
        <v>104395.4962639607</v>
      </c>
      <c r="F101" s="28">
        <v>81738.92173603931</v>
      </c>
      <c r="G101" s="66">
        <f t="shared" si="19"/>
        <v>186134.418</v>
      </c>
      <c r="H101" s="119">
        <f t="shared" si="20"/>
        <v>0.08673113684920725</v>
      </c>
      <c r="I101" s="125">
        <f t="shared" si="21"/>
        <v>0.0867311368492072</v>
      </c>
      <c r="J101" s="126">
        <f t="shared" si="22"/>
        <v>0.08673113684920732</v>
      </c>
      <c r="K101" s="3" t="s">
        <v>202</v>
      </c>
      <c r="L101" s="88"/>
      <c r="M101" s="88"/>
      <c r="N101" s="88"/>
      <c r="O101" s="88"/>
      <c r="P101" s="88"/>
      <c r="Q101" s="88"/>
    </row>
    <row r="102" spans="1:17" ht="12.75">
      <c r="A102" s="2" t="s">
        <v>98</v>
      </c>
      <c r="B102" s="65">
        <v>285610.0144323393</v>
      </c>
      <c r="C102" s="28">
        <v>54960.79856766066</v>
      </c>
      <c r="D102" s="66">
        <f t="shared" si="18"/>
        <v>340570.81299999997</v>
      </c>
      <c r="E102" s="65">
        <v>330038.5508481632</v>
      </c>
      <c r="F102" s="28">
        <v>63510.316151836756</v>
      </c>
      <c r="G102" s="66">
        <f t="shared" si="19"/>
        <v>393548.86699999997</v>
      </c>
      <c r="H102" s="119">
        <f t="shared" si="20"/>
        <v>0.15555664777415915</v>
      </c>
      <c r="I102" s="125">
        <f t="shared" si="21"/>
        <v>0.15555664777415903</v>
      </c>
      <c r="J102" s="126">
        <f t="shared" si="22"/>
        <v>0.15555664777415912</v>
      </c>
      <c r="K102" s="3" t="s">
        <v>203</v>
      </c>
      <c r="L102" s="88"/>
      <c r="M102" s="88"/>
      <c r="N102" s="88"/>
      <c r="O102" s="88"/>
      <c r="P102" s="88"/>
      <c r="Q102" s="88"/>
    </row>
    <row r="103" spans="1:17" ht="12.75">
      <c r="A103" s="2" t="s">
        <v>99</v>
      </c>
      <c r="B103" s="65">
        <v>52419.68561362211</v>
      </c>
      <c r="C103" s="28">
        <v>6651.842386377897</v>
      </c>
      <c r="D103" s="66">
        <f t="shared" si="18"/>
        <v>59071.528000000006</v>
      </c>
      <c r="E103" s="65">
        <v>41341.79708062657</v>
      </c>
      <c r="F103" s="28">
        <v>5246.103919373429</v>
      </c>
      <c r="G103" s="66">
        <f t="shared" si="19"/>
        <v>46587.901</v>
      </c>
      <c r="H103" s="119">
        <f t="shared" si="20"/>
        <v>-0.21133069386659517</v>
      </c>
      <c r="I103" s="125">
        <f t="shared" si="21"/>
        <v>-0.21133069386659506</v>
      </c>
      <c r="J103" s="126">
        <f t="shared" si="22"/>
        <v>-0.2113306938665952</v>
      </c>
      <c r="K103" s="3" t="s">
        <v>204</v>
      </c>
      <c r="L103" s="88"/>
      <c r="M103" s="88"/>
      <c r="N103" s="88"/>
      <c r="O103" s="88"/>
      <c r="P103" s="88"/>
      <c r="Q103" s="88"/>
    </row>
    <row r="104" spans="1:17" ht="12.75">
      <c r="A104" s="2" t="s">
        <v>100</v>
      </c>
      <c r="B104" s="65">
        <v>17589.04289806498</v>
      </c>
      <c r="C104" s="28">
        <v>1047.3821019350196</v>
      </c>
      <c r="D104" s="66">
        <f t="shared" si="18"/>
        <v>18636.425</v>
      </c>
      <c r="E104" s="65">
        <v>17003.15595327561</v>
      </c>
      <c r="F104" s="28">
        <v>1012.4940467243927</v>
      </c>
      <c r="G104" s="66">
        <f t="shared" si="19"/>
        <v>18015.650000000005</v>
      </c>
      <c r="H104" s="119">
        <f t="shared" si="20"/>
        <v>-0.03330976837027473</v>
      </c>
      <c r="I104" s="125">
        <f t="shared" si="21"/>
        <v>-0.03330976837027468</v>
      </c>
      <c r="J104" s="126">
        <f t="shared" si="22"/>
        <v>-0.033309768370274564</v>
      </c>
      <c r="K104" s="3" t="s">
        <v>205</v>
      </c>
      <c r="L104" s="88"/>
      <c r="M104" s="88"/>
      <c r="N104" s="88"/>
      <c r="O104" s="88"/>
      <c r="P104" s="88"/>
      <c r="Q104" s="88"/>
    </row>
    <row r="105" spans="1:17" ht="12.75">
      <c r="A105" s="2" t="s">
        <v>101</v>
      </c>
      <c r="B105" s="65">
        <v>34261.22313048547</v>
      </c>
      <c r="C105" s="28">
        <v>4216.971869514533</v>
      </c>
      <c r="D105" s="66">
        <f t="shared" si="18"/>
        <v>38478.19500000001</v>
      </c>
      <c r="E105" s="65">
        <v>44155.101545337486</v>
      </c>
      <c r="F105" s="28">
        <v>5434.739454662528</v>
      </c>
      <c r="G105" s="66">
        <f t="shared" si="19"/>
        <v>49589.841000000015</v>
      </c>
      <c r="H105" s="119">
        <f t="shared" si="20"/>
        <v>0.2887777350262924</v>
      </c>
      <c r="I105" s="125">
        <f t="shared" si="21"/>
        <v>0.28877773502629206</v>
      </c>
      <c r="J105" s="126">
        <f t="shared" si="22"/>
        <v>0.28877773502629234</v>
      </c>
      <c r="K105" s="3" t="s">
        <v>206</v>
      </c>
      <c r="L105" s="88"/>
      <c r="M105" s="88"/>
      <c r="N105" s="88"/>
      <c r="O105" s="88"/>
      <c r="P105" s="88"/>
      <c r="Q105" s="88"/>
    </row>
    <row r="106" spans="1:17" ht="12.75">
      <c r="A106" s="2" t="s">
        <v>102</v>
      </c>
      <c r="B106" s="65">
        <v>3952.531654499393</v>
      </c>
      <c r="C106" s="28">
        <v>1690.700345500607</v>
      </c>
      <c r="D106" s="66">
        <f t="shared" si="18"/>
        <v>5643.232</v>
      </c>
      <c r="E106" s="65">
        <v>4585.538280591823</v>
      </c>
      <c r="F106" s="28">
        <v>1961.4697194081755</v>
      </c>
      <c r="G106" s="66">
        <f t="shared" si="19"/>
        <v>6547.007999999999</v>
      </c>
      <c r="H106" s="119">
        <f t="shared" si="20"/>
        <v>0.16015219647180884</v>
      </c>
      <c r="I106" s="125">
        <f t="shared" si="21"/>
        <v>0.16015219647180895</v>
      </c>
      <c r="J106" s="126">
        <f t="shared" si="22"/>
        <v>0.16015219647180887</v>
      </c>
      <c r="K106" s="3" t="s">
        <v>207</v>
      </c>
      <c r="L106" s="88"/>
      <c r="M106" s="88"/>
      <c r="N106" s="88"/>
      <c r="O106" s="88"/>
      <c r="P106" s="88"/>
      <c r="Q106" s="88"/>
    </row>
    <row r="107" spans="1:17" ht="12.75">
      <c r="A107" s="2" t="s">
        <v>103</v>
      </c>
      <c r="B107" s="65">
        <v>6166.099875679172</v>
      </c>
      <c r="C107" s="28">
        <v>5699.644124320827</v>
      </c>
      <c r="D107" s="66">
        <f t="shared" si="18"/>
        <v>11865.743999999999</v>
      </c>
      <c r="E107" s="65">
        <v>9441.808995472187</v>
      </c>
      <c r="F107" s="28">
        <v>8727.551004527813</v>
      </c>
      <c r="G107" s="66">
        <f t="shared" si="19"/>
        <v>18169.36</v>
      </c>
      <c r="H107" s="119">
        <f t="shared" si="20"/>
        <v>0.5312449012889542</v>
      </c>
      <c r="I107" s="125">
        <f t="shared" si="21"/>
        <v>0.5312449012889543</v>
      </c>
      <c r="J107" s="126">
        <f t="shared" si="22"/>
        <v>0.5312449012889544</v>
      </c>
      <c r="K107" s="3" t="s">
        <v>208</v>
      </c>
      <c r="L107" s="88"/>
      <c r="M107" s="88"/>
      <c r="N107" s="88"/>
      <c r="O107" s="88"/>
      <c r="P107" s="88"/>
      <c r="Q107" s="88"/>
    </row>
    <row r="108" spans="1:17" ht="12.75">
      <c r="A108" s="2" t="s">
        <v>104</v>
      </c>
      <c r="B108" s="65">
        <v>4782.024447163708</v>
      </c>
      <c r="C108" s="28">
        <v>389.04555283629315</v>
      </c>
      <c r="D108" s="66">
        <f t="shared" si="18"/>
        <v>5171.0700000000015</v>
      </c>
      <c r="E108" s="65">
        <v>4994.618668506382</v>
      </c>
      <c r="F108" s="28">
        <v>406.34133149361855</v>
      </c>
      <c r="G108" s="66">
        <f t="shared" si="19"/>
        <v>5400.960000000001</v>
      </c>
      <c r="H108" s="119">
        <f t="shared" si="20"/>
        <v>0.044456949915587976</v>
      </c>
      <c r="I108" s="125">
        <f t="shared" si="21"/>
        <v>0.04445694991558818</v>
      </c>
      <c r="J108" s="126">
        <f t="shared" si="22"/>
        <v>0.04445694991558794</v>
      </c>
      <c r="K108" s="3" t="s">
        <v>209</v>
      </c>
      <c r="L108" s="88"/>
      <c r="M108" s="88"/>
      <c r="N108" s="88"/>
      <c r="O108" s="88"/>
      <c r="P108" s="88"/>
      <c r="Q108" s="88"/>
    </row>
    <row r="109" spans="1:17" ht="12.75">
      <c r="A109" s="2" t="s">
        <v>105</v>
      </c>
      <c r="B109" s="65">
        <v>346.6739433962264</v>
      </c>
      <c r="C109" s="28">
        <v>354.3900566037736</v>
      </c>
      <c r="D109" s="66">
        <f t="shared" si="18"/>
        <v>701.064</v>
      </c>
      <c r="E109" s="65">
        <v>310.95890801886793</v>
      </c>
      <c r="F109" s="28">
        <v>317.8800919811321</v>
      </c>
      <c r="G109" s="66">
        <f t="shared" si="19"/>
        <v>628.839</v>
      </c>
      <c r="H109" s="119">
        <f t="shared" si="20"/>
        <v>-0.1030219780219779</v>
      </c>
      <c r="I109" s="125">
        <f t="shared" si="21"/>
        <v>-0.10302197802197789</v>
      </c>
      <c r="J109" s="126">
        <f t="shared" si="22"/>
        <v>-0.10302197802197789</v>
      </c>
      <c r="K109" s="3" t="s">
        <v>210</v>
      </c>
      <c r="L109" s="88"/>
      <c r="M109" s="88"/>
      <c r="N109" s="88"/>
      <c r="O109" s="88"/>
      <c r="P109" s="88"/>
      <c r="Q109" s="88"/>
    </row>
    <row r="110" spans="1:17" ht="12.75">
      <c r="A110" s="2" t="s">
        <v>106</v>
      </c>
      <c r="B110" s="65">
        <v>228.53400000000002</v>
      </c>
      <c r="C110" s="28">
        <v>0</v>
      </c>
      <c r="D110" s="66">
        <f t="shared" si="18"/>
        <v>228.53400000000002</v>
      </c>
      <c r="E110" s="65">
        <v>192.30300000000003</v>
      </c>
      <c r="F110" s="28">
        <v>0</v>
      </c>
      <c r="G110" s="66">
        <f t="shared" si="19"/>
        <v>192.30300000000003</v>
      </c>
      <c r="H110" s="119">
        <f t="shared" si="20"/>
        <v>-0.15853658536585363</v>
      </c>
      <c r="I110" s="125" t="e">
        <f t="shared" si="21"/>
        <v>#DIV/0!</v>
      </c>
      <c r="J110" s="126">
        <f t="shared" si="22"/>
        <v>-0.15853658536585363</v>
      </c>
      <c r="K110" s="3" t="s">
        <v>211</v>
      </c>
      <c r="L110" s="88"/>
      <c r="M110" s="88"/>
      <c r="N110" s="88"/>
      <c r="O110" s="88"/>
      <c r="P110" s="88"/>
      <c r="Q110" s="88"/>
    </row>
    <row r="111" spans="1:17" ht="12.75">
      <c r="A111" s="2" t="s">
        <v>107</v>
      </c>
      <c r="B111" s="65">
        <v>49.237</v>
      </c>
      <c r="C111" s="28">
        <v>0</v>
      </c>
      <c r="D111" s="66">
        <f t="shared" si="18"/>
        <v>49.237</v>
      </c>
      <c r="E111" s="65">
        <v>46.45</v>
      </c>
      <c r="F111" s="28">
        <v>0</v>
      </c>
      <c r="G111" s="66">
        <f t="shared" si="19"/>
        <v>46.45</v>
      </c>
      <c r="H111" s="119">
        <f t="shared" si="20"/>
        <v>-0.05660377358490564</v>
      </c>
      <c r="I111" s="125" t="e">
        <f t="shared" si="21"/>
        <v>#DIV/0!</v>
      </c>
      <c r="J111" s="126">
        <f t="shared" si="22"/>
        <v>-0.05660377358490564</v>
      </c>
      <c r="K111" s="3" t="s">
        <v>212</v>
      </c>
      <c r="L111" s="88"/>
      <c r="M111" s="88"/>
      <c r="N111" s="88"/>
      <c r="O111" s="88"/>
      <c r="P111" s="88"/>
      <c r="Q111" s="88"/>
    </row>
    <row r="112" spans="1:17" ht="12" customHeight="1">
      <c r="A112" s="2" t="s">
        <v>108</v>
      </c>
      <c r="B112" s="65">
        <v>644360.2501344382</v>
      </c>
      <c r="C112" s="28">
        <v>541956.3759687194</v>
      </c>
      <c r="D112" s="66">
        <f t="shared" si="18"/>
        <v>1186316.6261031576</v>
      </c>
      <c r="E112" s="65">
        <v>726442.2395428312</v>
      </c>
      <c r="F112" s="28">
        <v>610993.6226064415</v>
      </c>
      <c r="G112" s="66">
        <f t="shared" si="19"/>
        <v>1337435.8621492726</v>
      </c>
      <c r="H112" s="119">
        <f t="shared" si="20"/>
        <v>0.12738524667104714</v>
      </c>
      <c r="I112" s="125">
        <f t="shared" si="21"/>
        <v>0.12738524667104723</v>
      </c>
      <c r="J112" s="126">
        <f t="shared" si="22"/>
        <v>0.12738524667104698</v>
      </c>
      <c r="K112" s="3" t="s">
        <v>213</v>
      </c>
      <c r="L112" s="88"/>
      <c r="M112" s="88"/>
      <c r="N112" s="88"/>
      <c r="O112" s="88"/>
      <c r="P112" s="88"/>
      <c r="Q112" s="88"/>
    </row>
    <row r="113" spans="1:17" ht="12.75">
      <c r="A113" s="2" t="s">
        <v>109</v>
      </c>
      <c r="B113" s="65">
        <v>89682.18022471429</v>
      </c>
      <c r="C113" s="28">
        <v>50148.25242340889</v>
      </c>
      <c r="D113" s="66">
        <f t="shared" si="18"/>
        <v>139830.43264812318</v>
      </c>
      <c r="E113" s="65">
        <v>91201.77404342257</v>
      </c>
      <c r="F113" s="28">
        <v>50997.97501278718</v>
      </c>
      <c r="G113" s="66">
        <f t="shared" si="19"/>
        <v>142199.74905620975</v>
      </c>
      <c r="H113" s="119">
        <f t="shared" si="20"/>
        <v>0.01694421137957031</v>
      </c>
      <c r="I113" s="125">
        <f t="shared" si="21"/>
        <v>0.0169442113795703</v>
      </c>
      <c r="J113" s="126">
        <f t="shared" si="22"/>
        <v>0.016944211379570306</v>
      </c>
      <c r="K113" s="3" t="s">
        <v>214</v>
      </c>
      <c r="L113" s="88"/>
      <c r="M113" s="88"/>
      <c r="N113" s="88"/>
      <c r="O113" s="88"/>
      <c r="P113" s="88"/>
      <c r="Q113" s="88"/>
    </row>
    <row r="114" spans="1:17" ht="12.75">
      <c r="A114" s="2" t="s">
        <v>110</v>
      </c>
      <c r="B114" s="65">
        <v>44983.401767045456</v>
      </c>
      <c r="C114" s="28">
        <v>40614.2433042882</v>
      </c>
      <c r="D114" s="66">
        <f t="shared" si="18"/>
        <v>85597.64507133365</v>
      </c>
      <c r="E114" s="65">
        <v>52565.9776909799</v>
      </c>
      <c r="F114" s="28">
        <v>47460.33700442097</v>
      </c>
      <c r="G114" s="66">
        <f t="shared" si="19"/>
        <v>100026.31469540087</v>
      </c>
      <c r="H114" s="119">
        <f t="shared" si="20"/>
        <v>0.16856386191516057</v>
      </c>
      <c r="I114" s="125">
        <f t="shared" si="21"/>
        <v>0.16856386191516073</v>
      </c>
      <c r="J114" s="126">
        <f t="shared" si="22"/>
        <v>0.16856386191516065</v>
      </c>
      <c r="K114" s="3" t="s">
        <v>215</v>
      </c>
      <c r="L114" s="88"/>
      <c r="M114" s="88"/>
      <c r="N114" s="88"/>
      <c r="O114" s="88"/>
      <c r="P114" s="88"/>
      <c r="Q114" s="88"/>
    </row>
    <row r="115" spans="1:17" ht="12" customHeight="1">
      <c r="A115" s="2" t="s">
        <v>111</v>
      </c>
      <c r="B115" s="65">
        <v>27564.571722936264</v>
      </c>
      <c r="C115" s="28">
        <v>7415.407240261947</v>
      </c>
      <c r="D115" s="66">
        <f t="shared" si="18"/>
        <v>34979.97896319821</v>
      </c>
      <c r="E115" s="65">
        <v>29296.07372702043</v>
      </c>
      <c r="F115" s="28">
        <v>7881.215039732669</v>
      </c>
      <c r="G115" s="66">
        <f t="shared" si="19"/>
        <v>37177.288766753096</v>
      </c>
      <c r="H115" s="119">
        <f t="shared" si="20"/>
        <v>0.06281621283610937</v>
      </c>
      <c r="I115" s="125">
        <f t="shared" si="21"/>
        <v>0.06281621283610951</v>
      </c>
      <c r="J115" s="126">
        <f t="shared" si="22"/>
        <v>0.06281621283610925</v>
      </c>
      <c r="K115" s="3" t="s">
        <v>6</v>
      </c>
      <c r="L115" s="88"/>
      <c r="M115" s="88"/>
      <c r="N115" s="88"/>
      <c r="O115" s="88"/>
      <c r="P115" s="88"/>
      <c r="Q115" s="88"/>
    </row>
    <row r="116" spans="1:17" ht="12.75">
      <c r="A116" s="2" t="s">
        <v>112</v>
      </c>
      <c r="B116" s="65">
        <v>16191.787939613047</v>
      </c>
      <c r="C116" s="28">
        <v>2198.9991356605938</v>
      </c>
      <c r="D116" s="66">
        <f t="shared" si="18"/>
        <v>18390.78707527364</v>
      </c>
      <c r="E116" s="65">
        <v>18835.416613323996</v>
      </c>
      <c r="F116" s="28">
        <v>2558.0291075314367</v>
      </c>
      <c r="G116" s="66">
        <f t="shared" si="19"/>
        <v>21393.445720855434</v>
      </c>
      <c r="H116" s="119">
        <f t="shared" si="20"/>
        <v>0.16326971941395912</v>
      </c>
      <c r="I116" s="125">
        <f t="shared" si="21"/>
        <v>0.16326971941395874</v>
      </c>
      <c r="J116" s="126">
        <f t="shared" si="22"/>
        <v>0.16326971941395907</v>
      </c>
      <c r="K116" s="3" t="s">
        <v>216</v>
      </c>
      <c r="L116" s="88"/>
      <c r="M116" s="88"/>
      <c r="N116" s="88"/>
      <c r="O116" s="88"/>
      <c r="P116" s="88"/>
      <c r="Q116" s="88"/>
    </row>
    <row r="117" spans="1:17" ht="12.75">
      <c r="A117" s="2" t="s">
        <v>113</v>
      </c>
      <c r="B117" s="65">
        <v>13310.318698510328</v>
      </c>
      <c r="C117" s="28">
        <v>4374.545317702695</v>
      </c>
      <c r="D117" s="66">
        <f t="shared" si="18"/>
        <v>17684.86401621302</v>
      </c>
      <c r="E117" s="65">
        <v>11931.170030305766</v>
      </c>
      <c r="F117" s="28">
        <v>3921.2768058386328</v>
      </c>
      <c r="G117" s="66">
        <f t="shared" si="19"/>
        <v>15852.446836144398</v>
      </c>
      <c r="H117" s="119">
        <f t="shared" si="20"/>
        <v>-0.10361499971889583</v>
      </c>
      <c r="I117" s="125">
        <f t="shared" si="21"/>
        <v>-0.10361499971889589</v>
      </c>
      <c r="J117" s="126">
        <f t="shared" si="22"/>
        <v>-0.10361499971889584</v>
      </c>
      <c r="K117" s="3" t="s">
        <v>217</v>
      </c>
      <c r="L117" s="88"/>
      <c r="M117" s="88"/>
      <c r="N117" s="88"/>
      <c r="O117" s="88"/>
      <c r="P117" s="88"/>
      <c r="Q117" s="88"/>
    </row>
    <row r="118" spans="1:17" ht="12.75">
      <c r="A118" s="12" t="s">
        <v>114</v>
      </c>
      <c r="B118" s="52">
        <v>1900587.62136608</v>
      </c>
      <c r="C118" s="52">
        <v>2934291.414511219</v>
      </c>
      <c r="D118" s="53">
        <f>SUM(B118:C118)</f>
        <v>4834879.035877299</v>
      </c>
      <c r="E118" s="52">
        <f>SUM(E98:E117)</f>
        <v>2129780.2099030726</v>
      </c>
      <c r="F118" s="40">
        <f>SUM(F98:F117)</f>
        <v>3265889.649321563</v>
      </c>
      <c r="G118" s="53">
        <f>SUM(E118:F118)</f>
        <v>5395669.859224636</v>
      </c>
      <c r="H118" s="120">
        <f t="shared" si="20"/>
        <v>0.12059038265873613</v>
      </c>
      <c r="I118" s="127">
        <f t="shared" si="21"/>
        <v>0.11300794228223582</v>
      </c>
      <c r="J118" s="128">
        <f t="shared" si="22"/>
        <v>0.11598859437557385</v>
      </c>
      <c r="K118" s="13" t="s">
        <v>218</v>
      </c>
      <c r="L118" s="88"/>
      <c r="M118" s="88"/>
      <c r="N118" s="88"/>
      <c r="O118" s="88"/>
      <c r="P118" s="88"/>
      <c r="Q118" s="88"/>
    </row>
    <row r="119" spans="1:11" ht="39" customHeight="1" thickBot="1">
      <c r="A119" s="84" t="s">
        <v>230</v>
      </c>
      <c r="B119" s="47">
        <v>861418.0522313216</v>
      </c>
      <c r="C119" s="45">
        <v>6774.003768678509</v>
      </c>
      <c r="D119" s="46">
        <f>SUM(B119:C119)</f>
        <v>868192.0560000001</v>
      </c>
      <c r="E119" s="47">
        <v>1176484.1292875605</v>
      </c>
      <c r="F119" s="45">
        <v>9251.614712439636</v>
      </c>
      <c r="G119" s="46">
        <f>SUM(E119:F119)</f>
        <v>1185735.7440000002</v>
      </c>
      <c r="H119" s="137">
        <f>(E119-B119)/B119</f>
        <v>0.3657528144901616</v>
      </c>
      <c r="I119" s="138">
        <f t="shared" si="21"/>
        <v>0.36575281449016167</v>
      </c>
      <c r="J119" s="139">
        <f t="shared" si="22"/>
        <v>0.36575281449016167</v>
      </c>
      <c r="K119" s="85" t="s">
        <v>231</v>
      </c>
    </row>
    <row r="120" spans="1:14" ht="29.25" customHeight="1" thickBot="1">
      <c r="A120" s="141" t="s">
        <v>226</v>
      </c>
      <c r="B120" s="90">
        <f>SUM(B119,B118,B97,B95,B55,B28,B18)</f>
        <v>3788896.9031158634</v>
      </c>
      <c r="C120" s="90">
        <f>SUM(C119,C118,C97,C95,C55,C28,C18)</f>
        <v>3295655.7937830626</v>
      </c>
      <c r="D120" s="91">
        <f>SUM(B120:C120)</f>
        <v>7084552.696898926</v>
      </c>
      <c r="E120" s="90">
        <f>SUM(E119,E118,E97,E95,E55,E28,E18)</f>
        <v>4557021.91324296</v>
      </c>
      <c r="F120" s="90">
        <f>SUM(F119,F118,F97,F95,F55,F28,F18)</f>
        <v>3690113.444224832</v>
      </c>
      <c r="G120" s="91">
        <f>SUM(E120:F120)</f>
        <v>8247135.357467793</v>
      </c>
      <c r="H120" s="134">
        <f>(E120-B120)/B120</f>
        <v>0.20273051227533173</v>
      </c>
      <c r="I120" s="135">
        <f>(F120-C120)/C120</f>
        <v>0.11969018463210748</v>
      </c>
      <c r="J120" s="136">
        <f>(G120-D120)/D120</f>
        <v>0.16410106753497034</v>
      </c>
      <c r="K120" s="140" t="s">
        <v>219</v>
      </c>
      <c r="L120" s="55"/>
      <c r="M120" s="55"/>
      <c r="N120" s="55"/>
    </row>
    <row r="121" spans="1:14" s="55" customFormat="1" ht="14.25" customHeight="1">
      <c r="A121" s="58" t="s">
        <v>224</v>
      </c>
      <c r="B121" s="60"/>
      <c r="C121" s="60"/>
      <c r="D121" s="59"/>
      <c r="E121" s="60"/>
      <c r="F121" s="60"/>
      <c r="G121" s="61"/>
      <c r="H121" s="69"/>
      <c r="I121" s="69"/>
      <c r="J121" s="69"/>
      <c r="K121" s="62" t="s">
        <v>225</v>
      </c>
      <c r="L121" s="1"/>
      <c r="M121" s="1"/>
      <c r="N121" s="1"/>
    </row>
    <row r="122" spans="1:48" ht="12" customHeight="1">
      <c r="A122" s="18" t="s">
        <v>222</v>
      </c>
      <c r="B122" s="56"/>
      <c r="C122" s="56"/>
      <c r="D122" s="88"/>
      <c r="E122" s="145"/>
      <c r="F122" s="145"/>
      <c r="G122" s="48"/>
      <c r="H122" s="56"/>
      <c r="I122" s="56"/>
      <c r="J122" s="56"/>
      <c r="K122" s="57" t="s">
        <v>223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11" ht="15.75">
      <c r="A123" s="41"/>
      <c r="B123" s="19"/>
      <c r="C123" s="19"/>
      <c r="D123" s="19"/>
      <c r="E123" s="19"/>
      <c r="F123" s="19"/>
      <c r="G123" s="19"/>
      <c r="H123" s="42"/>
      <c r="I123" s="42"/>
      <c r="J123" s="42"/>
      <c r="K123" s="35"/>
    </row>
    <row r="124" spans="2:7" ht="12.75">
      <c r="B124" s="89"/>
      <c r="C124" s="89"/>
      <c r="D124" s="89"/>
      <c r="E124" s="89"/>
      <c r="F124" s="89"/>
      <c r="G124" s="89"/>
    </row>
    <row r="125" spans="2:7" ht="12.75">
      <c r="B125" s="89"/>
      <c r="C125" s="89"/>
      <c r="D125" s="89"/>
      <c r="E125" s="89"/>
      <c r="F125" s="89"/>
      <c r="G125" s="89"/>
    </row>
    <row r="126" spans="2:3" ht="12.75">
      <c r="B126" s="89"/>
      <c r="C126" s="89"/>
    </row>
    <row r="128" spans="5:6" ht="12.75">
      <c r="E128" s="89"/>
      <c r="F128" s="89"/>
    </row>
    <row r="143" spans="1:11" ht="12.75">
      <c r="A143" s="18"/>
      <c r="B143" s="17"/>
      <c r="C143" s="17"/>
      <c r="D143" s="19"/>
      <c r="E143" s="17"/>
      <c r="F143" s="17"/>
      <c r="G143" s="19"/>
      <c r="H143" s="17"/>
      <c r="I143" s="17"/>
      <c r="J143" s="17"/>
      <c r="K143" s="20"/>
    </row>
    <row r="144" spans="1:11" ht="12.75">
      <c r="A144" s="18"/>
      <c r="B144" s="17"/>
      <c r="C144" s="17"/>
      <c r="D144" s="19"/>
      <c r="E144" s="17"/>
      <c r="F144" s="17"/>
      <c r="G144" s="19"/>
      <c r="H144" s="17"/>
      <c r="I144" s="17"/>
      <c r="J144" s="17"/>
      <c r="K144" s="20"/>
    </row>
    <row r="145" spans="1:11" ht="12.75">
      <c r="A145" s="18"/>
      <c r="B145" s="17"/>
      <c r="C145" s="17"/>
      <c r="D145" s="19"/>
      <c r="E145" s="17"/>
      <c r="F145" s="17"/>
      <c r="G145" s="19"/>
      <c r="H145" s="17"/>
      <c r="I145" s="17"/>
      <c r="J145" s="17"/>
      <c r="K145" s="20"/>
    </row>
    <row r="146" spans="1:11" ht="12.75">
      <c r="A146" s="18"/>
      <c r="B146" s="17"/>
      <c r="C146" s="17"/>
      <c r="D146" s="19"/>
      <c r="E146" s="17"/>
      <c r="F146" s="17"/>
      <c r="G146" s="19"/>
      <c r="H146" s="17"/>
      <c r="I146" s="17"/>
      <c r="J146" s="17"/>
      <c r="K146" s="20"/>
    </row>
    <row r="147" spans="1:11" ht="12.75">
      <c r="A147" s="18"/>
      <c r="B147" s="17"/>
      <c r="C147" s="17"/>
      <c r="D147" s="19"/>
      <c r="E147" s="17"/>
      <c r="F147" s="17"/>
      <c r="G147" s="19"/>
      <c r="H147" s="17"/>
      <c r="I147" s="17"/>
      <c r="J147" s="17"/>
      <c r="K147" s="20"/>
    </row>
    <row r="148" spans="1:11" ht="12.75">
      <c r="A148" s="18"/>
      <c r="B148" s="17"/>
      <c r="C148" s="17"/>
      <c r="D148" s="19"/>
      <c r="E148" s="17"/>
      <c r="F148" s="17"/>
      <c r="G148" s="19"/>
      <c r="H148" s="17"/>
      <c r="I148" s="17"/>
      <c r="J148" s="17"/>
      <c r="K148" s="20"/>
    </row>
    <row r="149" spans="1:11" ht="12.75">
      <c r="A149" s="18"/>
      <c r="B149" s="17"/>
      <c r="C149" s="17"/>
      <c r="D149" s="19"/>
      <c r="E149" s="17"/>
      <c r="F149" s="17"/>
      <c r="G149" s="19"/>
      <c r="H149" s="17"/>
      <c r="I149" s="17"/>
      <c r="J149" s="17"/>
      <c r="K149" s="20"/>
    </row>
    <row r="150" spans="1:11" ht="12.75">
      <c r="A150" s="18"/>
      <c r="B150" s="17"/>
      <c r="C150" s="17"/>
      <c r="D150" s="19"/>
      <c r="E150" s="17"/>
      <c r="F150" s="17"/>
      <c r="G150" s="19"/>
      <c r="H150" s="17"/>
      <c r="I150" s="17"/>
      <c r="J150" s="17"/>
      <c r="K150" s="20"/>
    </row>
    <row r="151" spans="1:11" ht="12.75">
      <c r="A151" s="18"/>
      <c r="B151" s="17"/>
      <c r="C151" s="17"/>
      <c r="D151" s="19"/>
      <c r="E151" s="17"/>
      <c r="F151" s="17"/>
      <c r="G151" s="19"/>
      <c r="H151" s="17"/>
      <c r="I151" s="17"/>
      <c r="J151" s="17"/>
      <c r="K151" s="20"/>
    </row>
    <row r="152" spans="1:11" ht="12.75">
      <c r="A152" s="18"/>
      <c r="B152" s="17"/>
      <c r="C152" s="17"/>
      <c r="D152" s="19"/>
      <c r="E152" s="17"/>
      <c r="F152" s="17"/>
      <c r="G152" s="19"/>
      <c r="H152" s="17"/>
      <c r="I152" s="17"/>
      <c r="J152" s="17"/>
      <c r="K152" s="20"/>
    </row>
  </sheetData>
  <sheetProtection/>
  <mergeCells count="6">
    <mergeCell ref="A1:K1"/>
    <mergeCell ref="A2:K2"/>
    <mergeCell ref="E3:G3"/>
    <mergeCell ref="A3:A5"/>
    <mergeCell ref="K3:K5"/>
    <mergeCell ref="B3:D3"/>
  </mergeCells>
  <printOptions/>
  <pageMargins left="0.26" right="0.23" top="0.79" bottom="0.89" header="0.3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2011-03-20T08:54:50Z</cp:lastPrinted>
  <dcterms:created xsi:type="dcterms:W3CDTF">1996-10-14T23:33:28Z</dcterms:created>
  <dcterms:modified xsi:type="dcterms:W3CDTF">2011-03-20T08:55:57Z</dcterms:modified>
  <cp:category/>
  <cp:version/>
  <cp:contentType/>
  <cp:contentStatus/>
</cp:coreProperties>
</file>